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SEGUNDO TRIMESTRE\CONTABLE\"/>
    </mc:Choice>
  </mc:AlternateContent>
  <xr:revisionPtr revIDLastSave="0" documentId="13_ncr:1_{0D7626AE-6CDD-4762-B4DF-8BF487EB4558}" xr6:coauthVersionLast="36" xr6:coauthVersionMax="36" xr10:uidLastSave="{00000000-0000-0000-0000-000000000000}"/>
  <bookViews>
    <workbookView xWindow="0" yWindow="0" windowWidth="28800" windowHeight="12330" tabRatio="1000" firstSheet="19" activeTab="19" xr2:uid="{00000000-000D-0000-FFFF-FFFF00000000}"/>
  </bookViews>
  <sheets>
    <sheet name="EA (2)" sheetId="54" state="hidden" r:id="rId1"/>
    <sheet name="PT_ESF_ECSF" sheetId="3" state="hidden" r:id="rId2"/>
    <sheet name="EAI" sheetId="12" state="hidden" r:id="rId3"/>
    <sheet name="CAdmon" sheetId="13" state="hidden" r:id="rId4"/>
    <sheet name="CTG" sheetId="14" state="hidden" r:id="rId5"/>
    <sheet name="COG" sheetId="15" state="hidden" r:id="rId6"/>
    <sheet name="CFG" sheetId="16" state="hidden" r:id="rId7"/>
    <sheet name="EN" sheetId="27" state="hidden" r:id="rId8"/>
    <sheet name="ID" sheetId="28" state="hidden" r:id="rId9"/>
    <sheet name="IPF" sheetId="29" state="hidden" r:id="rId10"/>
    <sheet name="CProg" sheetId="19" state="hidden" r:id="rId11"/>
    <sheet name="PyPI" sheetId="34" state="hidden" r:id="rId12"/>
    <sheet name="IR" sheetId="35" state="hidden" r:id="rId13"/>
    <sheet name="RBM2" sheetId="51" state="hidden" r:id="rId14"/>
    <sheet name="RBI2" sheetId="52" state="hidden" r:id="rId15"/>
    <sheet name="Ayudas" sheetId="47" state="hidden" r:id="rId16"/>
    <sheet name="Rel Cta Banc" sheetId="30" state="hidden" r:id="rId17"/>
    <sheet name="Esq Bur" sheetId="32" state="hidden" r:id="rId18"/>
    <sheet name="NOTAS2" sheetId="39" state="hidden" r:id="rId19"/>
    <sheet name="NOTAS" sheetId="53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'EA (2)'!#REF!</definedName>
    <definedName name="A" localSheetId="0">[1]ECABR!#REF!</definedName>
    <definedName name="A">[1]ECABR!#REF!</definedName>
    <definedName name="A_impresión_IM" localSheetId="0">[1]ECABR!#REF!</definedName>
    <definedName name="A_IMPRESIÓN_IM" localSheetId="19">#REF!</definedName>
    <definedName name="A_IMPRESIÓN_IM" localSheetId="18">#REF!</definedName>
    <definedName name="A_IMPRESIÓN_IM" localSheetId="14">#REF!</definedName>
    <definedName name="A_IMPRESIÓN_IM">#REF!</definedName>
    <definedName name="abc" localSheetId="0">[2]TOTAL!#REF!</definedName>
    <definedName name="abc">[2]TOTAL!#REF!</definedName>
    <definedName name="Abr" localSheetId="0">#REF!</definedName>
    <definedName name="Abr" localSheetId="19">#REF!</definedName>
    <definedName name="Abr" localSheetId="14">#REF!</definedName>
    <definedName name="Abr">#REF!</definedName>
    <definedName name="_xlnm.Extract" localSheetId="0">[3]EGRESOS!#REF!</definedName>
    <definedName name="_xlnm.Extract">[3]EGRESOS!#REF!</definedName>
    <definedName name="_xlnm.Print_Area" localSheetId="15">Ayudas!$A$1:$H$525</definedName>
    <definedName name="_xlnm.Print_Area" localSheetId="7">EN!$B$1:$I$40</definedName>
    <definedName name="_xlnm.Print_Area" localSheetId="8">ID!$A$1:$D$43</definedName>
    <definedName name="_xlnm.Print_Area" localSheetId="9">IPF!$A$1:$F$44</definedName>
    <definedName name="_xlnm.Print_Area" localSheetId="19">NOTAS!$A$1:$F$499</definedName>
    <definedName name="_xlnm.Print_Area" localSheetId="18">NOTAS2!$A$1:$I$314</definedName>
    <definedName name="_xlnm.Print_Area" localSheetId="14">'RBI2'!$A$1:$E$42</definedName>
    <definedName name="_xlnm.Print_Area" localSheetId="13">'RBM2'!$A$1:$E$42</definedName>
    <definedName name="_xlnm.Print_Area" localSheetId="16">'Rel Cta Banc'!$A$1:$C$31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dos" localSheetId="0">#REF!</definedName>
    <definedName name="dos" localSheetId="19">#REF!</definedName>
    <definedName name="dos" localSheetId="14">#REF!</definedName>
    <definedName name="dos">#REF!</definedName>
    <definedName name="ELOY" localSheetId="0">#REF!</definedName>
    <definedName name="ELOY">#REF!</definedName>
    <definedName name="Ene" localSheetId="0">#REF!</definedName>
    <definedName name="Ene" localSheetId="19">#REF!</definedName>
    <definedName name="Ene" localSheetId="14">#REF!</definedName>
    <definedName name="Ene">#REF!</definedName>
    <definedName name="Feb" localSheetId="0">#REF!</definedName>
    <definedName name="Feb" localSheetId="19">#REF!</definedName>
    <definedName name="Feb" localSheetId="14">#REF!</definedName>
    <definedName name="Feb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Jul" localSheetId="0">#REF!</definedName>
    <definedName name="Jul" localSheetId="19">#REF!</definedName>
    <definedName name="Jul" localSheetId="14">#REF!</definedName>
    <definedName name="Jul">#REF!</definedName>
    <definedName name="Jun" localSheetId="0">#REF!</definedName>
    <definedName name="Jun" localSheetId="19">#REF!</definedName>
    <definedName name="Jun" localSheetId="14">#REF!</definedName>
    <definedName name="Jun">#REF!</definedName>
    <definedName name="mao" localSheetId="0">[1]ECABR!#REF!</definedName>
    <definedName name="mao">[1]ECABR!#REF!</definedName>
    <definedName name="Mar" localSheetId="0">#REF!</definedName>
    <definedName name="Mar" localSheetId="19">#REF!</definedName>
    <definedName name="Mar" localSheetId="14">#REF!</definedName>
    <definedName name="Mar">#REF!</definedName>
    <definedName name="May" localSheetId="0">#REF!</definedName>
    <definedName name="May" localSheetId="19">#REF!</definedName>
    <definedName name="May" localSheetId="14">#REF!</definedName>
    <definedName name="May">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_xlnm.Print_Titles" localSheetId="18">NOTAS2!$1:$7</definedName>
    <definedName name="TRASP" localSheetId="0">#REF!</definedName>
    <definedName name="TRASP">#REF!</definedName>
    <definedName name="U" localSheetId="0">#REF!</definedName>
    <definedName name="U">#REF!</definedName>
    <definedName name="UNO" localSheetId="0">#REF!</definedName>
    <definedName name="UNO" localSheetId="19">#REF!</definedName>
    <definedName name="UNO" localSheetId="18">#REF!</definedName>
    <definedName name="UNO" localSheetId="14">#REF!</definedName>
    <definedName name="UNO">#REF!</definedName>
    <definedName name="x" localSheetId="0">#REF!</definedName>
    <definedName name="x">#REF!</definedName>
  </definedNames>
  <calcPr calcId="191029"/>
</workbook>
</file>

<file path=xl/calcChain.xml><?xml version="1.0" encoding="utf-8"?>
<calcChain xmlns="http://schemas.openxmlformats.org/spreadsheetml/2006/main">
  <c r="D365" i="53" l="1"/>
  <c r="C365" i="53"/>
  <c r="B365" i="53"/>
  <c r="B309" i="53"/>
  <c r="B229" i="53"/>
  <c r="D419" i="53" l="1"/>
  <c r="D394" i="53"/>
  <c r="C394" i="53"/>
  <c r="B394" i="53"/>
  <c r="B168" i="53"/>
  <c r="D395" i="53" l="1"/>
  <c r="C395" i="53"/>
  <c r="B395" i="53"/>
  <c r="D459" i="53" l="1"/>
  <c r="B134" i="53"/>
  <c r="C134" i="53"/>
  <c r="D134" i="53"/>
  <c r="B139" i="53"/>
  <c r="B145" i="53"/>
  <c r="H516" i="47" l="1"/>
  <c r="B489" i="53" l="1"/>
  <c r="C489" i="53"/>
  <c r="D489" i="53"/>
  <c r="B198" i="53"/>
  <c r="D315" i="53" l="1"/>
  <c r="D316" i="53"/>
  <c r="D317" i="53"/>
  <c r="D318" i="53"/>
  <c r="D319" i="53"/>
  <c r="D320" i="53"/>
  <c r="D321" i="53"/>
  <c r="D322" i="53"/>
  <c r="D323" i="53"/>
  <c r="D324" i="53"/>
  <c r="D325" i="53"/>
  <c r="B326" i="53" l="1"/>
  <c r="C326" i="53"/>
  <c r="B49" i="54" l="1"/>
  <c r="B29" i="54"/>
  <c r="B25" i="54"/>
  <c r="B15" i="54"/>
  <c r="B12" i="54"/>
  <c r="B4" i="54"/>
  <c r="C59" i="54" l="1"/>
  <c r="C22" i="54"/>
  <c r="B59" i="54"/>
  <c r="B22" i="54"/>
  <c r="C61" i="54" l="1"/>
  <c r="B61" i="54"/>
  <c r="B402" i="53" l="1"/>
  <c r="D439" i="53" l="1"/>
  <c r="D426" i="53"/>
  <c r="C402" i="53"/>
  <c r="C411" i="53" s="1"/>
  <c r="B400" i="53"/>
  <c r="B232" i="53"/>
  <c r="B237" i="53" s="1"/>
  <c r="B192" i="53"/>
  <c r="B185" i="53"/>
  <c r="B180" i="53"/>
  <c r="B174" i="53"/>
  <c r="E168" i="53"/>
  <c r="D168" i="53"/>
  <c r="C168" i="53"/>
  <c r="B62" i="53"/>
  <c r="B57" i="53"/>
  <c r="B51" i="53"/>
  <c r="E43" i="53"/>
  <c r="D43" i="53"/>
  <c r="C43" i="53"/>
  <c r="B41" i="53"/>
  <c r="B35" i="53"/>
  <c r="D31" i="53"/>
  <c r="C31" i="53"/>
  <c r="B31" i="53"/>
  <c r="D20" i="53"/>
  <c r="B20" i="53"/>
  <c r="B43" i="53" l="1"/>
  <c r="B411" i="53"/>
  <c r="D433" i="53"/>
  <c r="D326" i="53"/>
  <c r="D469" i="53"/>
  <c r="H125" i="39" l="1"/>
  <c r="H88" i="39"/>
  <c r="G200" i="39" l="1"/>
  <c r="G198" i="39"/>
  <c r="G197" i="39"/>
  <c r="G196" i="39"/>
  <c r="H159" i="39" l="1"/>
  <c r="H267" i="39" l="1"/>
  <c r="H136" i="39"/>
  <c r="H229" i="39" l="1"/>
  <c r="H193" i="39"/>
  <c r="G203" i="39"/>
  <c r="F203" i="39"/>
  <c r="H144" i="39"/>
  <c r="H288" i="39" l="1"/>
  <c r="H280" i="39"/>
  <c r="H251" i="39"/>
  <c r="H222" i="39"/>
  <c r="H216" i="39"/>
  <c r="H207" i="39"/>
  <c r="H201" i="39"/>
  <c r="H200" i="39"/>
  <c r="H199" i="39"/>
  <c r="H198" i="39"/>
  <c r="H197" i="39"/>
  <c r="H196" i="39"/>
  <c r="H195" i="39"/>
  <c r="H194" i="39"/>
  <c r="H175" i="39"/>
  <c r="H165" i="39"/>
  <c r="J159" i="39" s="1"/>
  <c r="J125" i="39"/>
  <c r="J127" i="39" s="1"/>
  <c r="J207" i="39" l="1"/>
  <c r="H203" i="39"/>
  <c r="G22" i="13"/>
  <c r="I22" i="13"/>
  <c r="I17" i="14"/>
  <c r="G17" i="14"/>
  <c r="I37" i="15"/>
  <c r="G37" i="15"/>
  <c r="I11" i="16"/>
  <c r="I47" i="16" s="1"/>
  <c r="G11" i="16"/>
  <c r="G47" i="16"/>
  <c r="J11" i="19"/>
  <c r="J41" i="19" s="1"/>
  <c r="H11" i="19"/>
  <c r="H41" i="19"/>
  <c r="P13" i="34"/>
  <c r="H11" i="34"/>
  <c r="Q39" i="34"/>
  <c r="P39" i="34"/>
  <c r="Q38" i="34"/>
  <c r="P38" i="34"/>
  <c r="Q37" i="34"/>
  <c r="P37" i="34"/>
  <c r="Q36" i="34"/>
  <c r="P36" i="34"/>
  <c r="Q34" i="34"/>
  <c r="P34" i="34"/>
  <c r="Q33" i="34"/>
  <c r="P33" i="34"/>
  <c r="Q32" i="34"/>
  <c r="P32" i="34"/>
  <c r="Q31" i="34"/>
  <c r="P31" i="34"/>
  <c r="Q29" i="34"/>
  <c r="P29" i="34"/>
  <c r="Q28" i="34"/>
  <c r="P28" i="34"/>
  <c r="Q26" i="34"/>
  <c r="P26" i="34"/>
  <c r="Q25" i="34"/>
  <c r="P25" i="34"/>
  <c r="Q24" i="34"/>
  <c r="P24" i="34"/>
  <c r="Q22" i="34"/>
  <c r="P22" i="34"/>
  <c r="Q21" i="34"/>
  <c r="P21" i="34"/>
  <c r="Q20" i="34"/>
  <c r="P20" i="34"/>
  <c r="Q19" i="34"/>
  <c r="P19" i="34"/>
  <c r="Q18" i="34"/>
  <c r="P18" i="34"/>
  <c r="Q17" i="34"/>
  <c r="P17" i="34"/>
  <c r="Q16" i="34"/>
  <c r="P16" i="34"/>
  <c r="Q15" i="34"/>
  <c r="P15" i="34"/>
  <c r="Q13" i="34"/>
  <c r="P12" i="34"/>
  <c r="H17" i="14"/>
  <c r="J17" i="14"/>
  <c r="D22" i="13"/>
  <c r="E22" i="13"/>
  <c r="H22" i="13"/>
  <c r="J22" i="13"/>
  <c r="H41" i="35" l="1"/>
  <c r="G41" i="35"/>
  <c r="E41" i="35"/>
  <c r="J12" i="34"/>
  <c r="J11" i="34" s="1"/>
  <c r="I11" i="34"/>
  <c r="K11" i="34"/>
  <c r="L11" i="34"/>
  <c r="M11" i="34"/>
  <c r="N11" i="34"/>
  <c r="F11" i="19"/>
  <c r="I11" i="19"/>
  <c r="K11" i="19"/>
  <c r="E11" i="19"/>
  <c r="G12" i="19"/>
  <c r="L12" i="19" s="1"/>
  <c r="E11" i="16"/>
  <c r="H11" i="16"/>
  <c r="J11" i="16"/>
  <c r="D11" i="16"/>
  <c r="F12" i="16"/>
  <c r="F11" i="15"/>
  <c r="K11" i="15" s="1"/>
  <c r="F11" i="14"/>
  <c r="K20" i="13"/>
  <c r="F19" i="13"/>
  <c r="K19" i="13" s="1"/>
  <c r="F18" i="13"/>
  <c r="K18" i="13" s="1"/>
  <c r="F17" i="13"/>
  <c r="K17" i="13" s="1"/>
  <c r="F16" i="13"/>
  <c r="K16" i="13" s="1"/>
  <c r="F15" i="13"/>
  <c r="K15" i="13" s="1"/>
  <c r="F14" i="13"/>
  <c r="K14" i="13" s="1"/>
  <c r="F13" i="13"/>
  <c r="K13" i="13" s="1"/>
  <c r="F12" i="13"/>
  <c r="J11" i="12"/>
  <c r="J14" i="12"/>
  <c r="G14" i="12"/>
  <c r="O39" i="34"/>
  <c r="O38" i="34"/>
  <c r="O37" i="34"/>
  <c r="O36" i="34"/>
  <c r="N35" i="34"/>
  <c r="L35" i="34"/>
  <c r="G35" i="34"/>
  <c r="E35" i="34"/>
  <c r="O34" i="34"/>
  <c r="O33" i="34"/>
  <c r="O32" i="34"/>
  <c r="O31" i="34"/>
  <c r="N30" i="34"/>
  <c r="L30" i="34"/>
  <c r="G30" i="34"/>
  <c r="E30" i="34"/>
  <c r="O29" i="34"/>
  <c r="O28" i="34"/>
  <c r="N27" i="34"/>
  <c r="L27" i="34"/>
  <c r="G27" i="34"/>
  <c r="E27" i="34"/>
  <c r="O26" i="34"/>
  <c r="O25" i="34"/>
  <c r="O24" i="34"/>
  <c r="N23" i="34"/>
  <c r="L23" i="34"/>
  <c r="G23" i="34"/>
  <c r="E23" i="34"/>
  <c r="O22" i="34"/>
  <c r="O21" i="34"/>
  <c r="O20" i="34"/>
  <c r="O19" i="34"/>
  <c r="O18" i="34"/>
  <c r="O17" i="34"/>
  <c r="O16" i="34"/>
  <c r="O15" i="34"/>
  <c r="N14" i="34"/>
  <c r="L14" i="34"/>
  <c r="G14" i="34"/>
  <c r="E14" i="34"/>
  <c r="O13" i="34"/>
  <c r="G11" i="34"/>
  <c r="Q11" i="34" l="1"/>
  <c r="O14" i="34"/>
  <c r="P14" i="34"/>
  <c r="Q14" i="34"/>
  <c r="O23" i="34"/>
  <c r="Q23" i="34"/>
  <c r="P23" i="34"/>
  <c r="O12" i="34"/>
  <c r="O11" i="34" s="1"/>
  <c r="Q12" i="34"/>
  <c r="O30" i="34"/>
  <c r="P30" i="34"/>
  <c r="Q30" i="34"/>
  <c r="O35" i="34"/>
  <c r="Q35" i="34"/>
  <c r="P35" i="34"/>
  <c r="P11" i="34"/>
  <c r="O27" i="34"/>
  <c r="Q27" i="34"/>
  <c r="P27" i="34"/>
  <c r="G11" i="19"/>
  <c r="G41" i="19" s="1"/>
  <c r="K12" i="16"/>
  <c r="K11" i="14"/>
  <c r="F22" i="13"/>
  <c r="F19" i="27"/>
  <c r="E29" i="29"/>
  <c r="E33" i="29" s="1"/>
  <c r="D29" i="29"/>
  <c r="D33" i="29" s="1"/>
  <c r="C29" i="29"/>
  <c r="C33" i="29" s="1"/>
  <c r="E14" i="29"/>
  <c r="D14" i="29"/>
  <c r="C14" i="29"/>
  <c r="E13" i="29"/>
  <c r="D13" i="29"/>
  <c r="C13" i="29"/>
  <c r="E12" i="29"/>
  <c r="D12" i="29"/>
  <c r="C12" i="29"/>
  <c r="D34" i="28"/>
  <c r="C34" i="28"/>
  <c r="D19" i="28"/>
  <c r="C19" i="28"/>
  <c r="F31" i="27"/>
  <c r="D31" i="27"/>
  <c r="H30" i="27"/>
  <c r="H29" i="27"/>
  <c r="H28" i="27"/>
  <c r="H27" i="27"/>
  <c r="H26" i="27"/>
  <c r="H25" i="27"/>
  <c r="H24" i="27"/>
  <c r="H23" i="27"/>
  <c r="D19" i="27"/>
  <c r="H18" i="27"/>
  <c r="H17" i="27"/>
  <c r="H16" i="27"/>
  <c r="H15" i="27"/>
  <c r="H14" i="27"/>
  <c r="H13" i="27"/>
  <c r="H12" i="27"/>
  <c r="H11" i="27"/>
  <c r="H10" i="27"/>
  <c r="C36" i="28" l="1"/>
  <c r="D36" i="28"/>
  <c r="D33" i="27"/>
  <c r="C11" i="29"/>
  <c r="C17" i="29" s="1"/>
  <c r="C21" i="29" s="1"/>
  <c r="C25" i="29" s="1"/>
  <c r="E11" i="29"/>
  <c r="E17" i="29" s="1"/>
  <c r="E21" i="29" s="1"/>
  <c r="E25" i="29" s="1"/>
  <c r="D11" i="29"/>
  <c r="D17" i="29" s="1"/>
  <c r="D21" i="29" s="1"/>
  <c r="D25" i="29" s="1"/>
  <c r="F33" i="27"/>
  <c r="H31" i="27"/>
  <c r="H19" i="27"/>
  <c r="H33" i="27" l="1"/>
  <c r="F29" i="16"/>
  <c r="F28" i="16"/>
  <c r="F27" i="16"/>
  <c r="F26" i="16"/>
  <c r="F25" i="16"/>
  <c r="F24" i="16"/>
  <c r="F23" i="16"/>
  <c r="F22" i="16"/>
  <c r="F20" i="16"/>
  <c r="F19" i="16"/>
  <c r="F18" i="16"/>
  <c r="F17" i="16"/>
  <c r="F16" i="16"/>
  <c r="F15" i="16"/>
  <c r="F14" i="16"/>
  <c r="F13" i="16"/>
  <c r="F11" i="16" l="1"/>
  <c r="E16" i="15"/>
  <c r="F29" i="15"/>
  <c r="K29" i="15" s="1"/>
  <c r="F26" i="15"/>
  <c r="K26" i="15" s="1"/>
  <c r="F25" i="15"/>
  <c r="K25" i="15" s="1"/>
  <c r="F24" i="15"/>
  <c r="K24" i="15" s="1"/>
  <c r="F23" i="15"/>
  <c r="K23" i="15" s="1"/>
  <c r="E32" i="16"/>
  <c r="K41" i="15"/>
  <c r="J41" i="15"/>
  <c r="H41" i="15"/>
  <c r="F41" i="15"/>
  <c r="E41" i="15"/>
  <c r="D41" i="15"/>
  <c r="J12" i="15"/>
  <c r="E12" i="15"/>
  <c r="F15" i="15"/>
  <c r="K15" i="15" s="1"/>
  <c r="D12" i="15"/>
  <c r="E13" i="14"/>
  <c r="E17" i="14" s="1"/>
  <c r="E35" i="19" l="1"/>
  <c r="E30" i="19"/>
  <c r="E27" i="19"/>
  <c r="E23" i="19"/>
  <c r="L39" i="19"/>
  <c r="L38" i="19"/>
  <c r="L37" i="19"/>
  <c r="L36" i="19"/>
  <c r="L34" i="19"/>
  <c r="L33" i="19"/>
  <c r="L32" i="19"/>
  <c r="L31" i="19"/>
  <c r="L29" i="19"/>
  <c r="L28" i="19"/>
  <c r="L26" i="19"/>
  <c r="L25" i="19"/>
  <c r="L24" i="19"/>
  <c r="L22" i="19"/>
  <c r="L21" i="19"/>
  <c r="L20" i="19"/>
  <c r="L19" i="19"/>
  <c r="L18" i="19"/>
  <c r="L17" i="19"/>
  <c r="L16" i="19"/>
  <c r="L15" i="19"/>
  <c r="K14" i="19"/>
  <c r="K41" i="19" s="1"/>
  <c r="I14" i="19"/>
  <c r="I41" i="19" s="1"/>
  <c r="F14" i="19"/>
  <c r="F41" i="19" s="1"/>
  <c r="E14" i="19"/>
  <c r="L13" i="19"/>
  <c r="L11" i="19" s="1"/>
  <c r="F45" i="16"/>
  <c r="K45" i="16" s="1"/>
  <c r="F44" i="16"/>
  <c r="K44" i="16" s="1"/>
  <c r="F43" i="16"/>
  <c r="K43" i="16" s="1"/>
  <c r="F42" i="16"/>
  <c r="K42" i="16" s="1"/>
  <c r="J41" i="16"/>
  <c r="H41" i="16"/>
  <c r="E41" i="16"/>
  <c r="D41" i="16"/>
  <c r="F39" i="16"/>
  <c r="K39" i="16" s="1"/>
  <c r="F38" i="16"/>
  <c r="K38" i="16" s="1"/>
  <c r="F37" i="16"/>
  <c r="K37" i="16" s="1"/>
  <c r="F36" i="16"/>
  <c r="K36" i="16" s="1"/>
  <c r="F35" i="16"/>
  <c r="K35" i="16" s="1"/>
  <c r="F34" i="16"/>
  <c r="K34" i="16" s="1"/>
  <c r="F33" i="16"/>
  <c r="K33" i="16" s="1"/>
  <c r="F32" i="16"/>
  <c r="K32" i="16" s="1"/>
  <c r="F31" i="16"/>
  <c r="K31" i="16" s="1"/>
  <c r="J30" i="16"/>
  <c r="H30" i="16"/>
  <c r="E30" i="16"/>
  <c r="D30" i="16"/>
  <c r="K28" i="16"/>
  <c r="K27" i="16"/>
  <c r="K26" i="16"/>
  <c r="K25" i="16"/>
  <c r="K24" i="16"/>
  <c r="K23" i="16"/>
  <c r="K22" i="16"/>
  <c r="J21" i="16"/>
  <c r="H21" i="16"/>
  <c r="E21" i="16"/>
  <c r="D21" i="16"/>
  <c r="K19" i="16"/>
  <c r="K18" i="16"/>
  <c r="K17" i="16"/>
  <c r="K16" i="16"/>
  <c r="K14" i="16"/>
  <c r="K13" i="16"/>
  <c r="J32" i="15"/>
  <c r="H32" i="15"/>
  <c r="E32" i="15"/>
  <c r="D32" i="15"/>
  <c r="J30" i="15"/>
  <c r="H30" i="15"/>
  <c r="E30" i="15"/>
  <c r="D30" i="15"/>
  <c r="F30" i="15" s="1"/>
  <c r="J16" i="15"/>
  <c r="H16" i="15"/>
  <c r="D16" i="15"/>
  <c r="F36" i="15"/>
  <c r="K36" i="15" s="1"/>
  <c r="F35" i="15"/>
  <c r="K35" i="15" s="1"/>
  <c r="F34" i="15"/>
  <c r="K34" i="15" s="1"/>
  <c r="F33" i="15"/>
  <c r="K33" i="15" s="1"/>
  <c r="F31" i="15"/>
  <c r="K31" i="15" s="1"/>
  <c r="F28" i="15"/>
  <c r="K28" i="15" s="1"/>
  <c r="F27" i="15"/>
  <c r="K27" i="15" s="1"/>
  <c r="F22" i="15"/>
  <c r="K22" i="15" s="1"/>
  <c r="F21" i="15"/>
  <c r="K21" i="15" s="1"/>
  <c r="F20" i="15"/>
  <c r="K20" i="15" s="1"/>
  <c r="F19" i="15"/>
  <c r="K19" i="15" s="1"/>
  <c r="F18" i="15"/>
  <c r="K18" i="15" s="1"/>
  <c r="F17" i="15"/>
  <c r="K17" i="15" s="1"/>
  <c r="F14" i="15"/>
  <c r="K14" i="15" s="1"/>
  <c r="F13" i="15"/>
  <c r="K13" i="15" s="1"/>
  <c r="H12" i="15"/>
  <c r="J10" i="15"/>
  <c r="H10" i="15"/>
  <c r="E10" i="15"/>
  <c r="D10" i="15"/>
  <c r="F15" i="14"/>
  <c r="K15" i="14" s="1"/>
  <c r="F13" i="14"/>
  <c r="D17" i="14"/>
  <c r="K12" i="13"/>
  <c r="K22" i="13" s="1"/>
  <c r="J40" i="12"/>
  <c r="J38" i="12"/>
  <c r="J37" i="12"/>
  <c r="J36" i="12"/>
  <c r="G37" i="12"/>
  <c r="G38" i="12"/>
  <c r="G40" i="12"/>
  <c r="G36" i="12"/>
  <c r="H39" i="12"/>
  <c r="F39" i="12"/>
  <c r="E39" i="12"/>
  <c r="J13" i="12"/>
  <c r="J12" i="12"/>
  <c r="G13" i="12"/>
  <c r="G12" i="12"/>
  <c r="G11" i="12"/>
  <c r="E37" i="15" l="1"/>
  <c r="L14" i="19"/>
  <c r="J37" i="15"/>
  <c r="K30" i="15"/>
  <c r="E41" i="19"/>
  <c r="E47" i="16"/>
  <c r="J47" i="16"/>
  <c r="J49" i="16" s="1"/>
  <c r="F21" i="16"/>
  <c r="K21" i="16" s="1"/>
  <c r="H47" i="16"/>
  <c r="H49" i="16" s="1"/>
  <c r="H37" i="15"/>
  <c r="K13" i="14"/>
  <c r="K17" i="14" s="1"/>
  <c r="F17" i="14"/>
  <c r="D47" i="16"/>
  <c r="F41" i="16"/>
  <c r="K41" i="16" s="1"/>
  <c r="L35" i="19"/>
  <c r="F28" i="12"/>
  <c r="E35" i="12"/>
  <c r="F35" i="12"/>
  <c r="H20" i="14"/>
  <c r="H56" i="12"/>
  <c r="D37" i="15"/>
  <c r="D20" i="14"/>
  <c r="J20" i="14"/>
  <c r="F30" i="16"/>
  <c r="K30" i="16" s="1"/>
  <c r="F12" i="15"/>
  <c r="K12" i="15" s="1"/>
  <c r="F32" i="15"/>
  <c r="K32" i="15" s="1"/>
  <c r="F16" i="15"/>
  <c r="K16" i="15" s="1"/>
  <c r="F10" i="15"/>
  <c r="E20" i="14"/>
  <c r="I35" i="12"/>
  <c r="I56" i="12"/>
  <c r="F56" i="12"/>
  <c r="H28" i="12"/>
  <c r="J39" i="12"/>
  <c r="J35" i="12" s="1"/>
  <c r="H35" i="12"/>
  <c r="G39" i="12"/>
  <c r="L23" i="19"/>
  <c r="I28" i="12"/>
  <c r="E56" i="12"/>
  <c r="K15" i="16"/>
  <c r="K11" i="16" s="1"/>
  <c r="L30" i="19"/>
  <c r="L27" i="19"/>
  <c r="E28" i="12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5" i="3"/>
  <c r="E176" i="3"/>
  <c r="E105" i="3"/>
  <c r="E53" i="3"/>
  <c r="E95" i="3"/>
  <c r="E43" i="3"/>
  <c r="E24" i="3"/>
  <c r="E93" i="3"/>
  <c r="E86" i="3"/>
  <c r="E34" i="3"/>
  <c r="E66" i="3"/>
  <c r="E124" i="3" l="1"/>
  <c r="E119" i="3"/>
  <c r="E14" i="3"/>
  <c r="E25" i="3"/>
  <c r="E151" i="3"/>
  <c r="E212" i="3"/>
  <c r="J28" i="12"/>
  <c r="E143" i="3"/>
  <c r="E145" i="3"/>
  <c r="E122" i="3"/>
  <c r="E175" i="3"/>
  <c r="E153" i="3"/>
  <c r="E164" i="3"/>
  <c r="K47" i="16"/>
  <c r="K49" i="16" s="1"/>
  <c r="L41" i="19"/>
  <c r="F47" i="16"/>
  <c r="F49" i="16" s="1"/>
  <c r="K10" i="15"/>
  <c r="K37" i="15" s="1"/>
  <c r="F37" i="15"/>
  <c r="E126" i="3"/>
  <c r="E134" i="3"/>
  <c r="E163" i="3"/>
  <c r="J56" i="12"/>
  <c r="G28" i="12"/>
  <c r="E180" i="3"/>
  <c r="E121" i="3"/>
  <c r="E132" i="3"/>
  <c r="E140" i="3"/>
  <c r="E192" i="3"/>
  <c r="G35" i="12"/>
  <c r="E157" i="3"/>
  <c r="E185" i="3"/>
  <c r="E167" i="3"/>
  <c r="E196" i="3"/>
  <c r="E144" i="3"/>
  <c r="F20" i="14"/>
  <c r="E131" i="3"/>
  <c r="K20" i="14"/>
  <c r="E206" i="3"/>
  <c r="E136" i="3"/>
  <c r="E198" i="3"/>
  <c r="E129" i="3"/>
  <c r="E149" i="3"/>
  <c r="E155" i="3"/>
  <c r="E165" i="3"/>
  <c r="E128" i="3"/>
  <c r="E141" i="3"/>
  <c r="E152" i="3"/>
  <c r="E138" i="3"/>
  <c r="E158" i="3"/>
  <c r="G56" i="12"/>
  <c r="E77" i="3"/>
  <c r="E94" i="3"/>
  <c r="E170" i="3"/>
  <c r="E183" i="3"/>
  <c r="E76" i="3"/>
  <c r="E211" i="3"/>
  <c r="E41" i="3"/>
  <c r="E147" i="3"/>
  <c r="E200" i="3"/>
  <c r="E173" i="3" l="1"/>
  <c r="E188" i="3"/>
  <c r="E127" i="3"/>
  <c r="E205" i="3"/>
  <c r="E189" i="3"/>
  <c r="E100" i="3"/>
  <c r="E215" i="3"/>
  <c r="E216" i="3"/>
  <c r="E99" i="3"/>
  <c r="E42" i="3"/>
  <c r="E181" i="3"/>
  <c r="E174" i="3"/>
  <c r="E137" i="3" l="1"/>
  <c r="E118" i="3"/>
  <c r="E177" i="3"/>
  <c r="E48" i="3"/>
  <c r="E197" i="3"/>
  <c r="E169" i="3"/>
  <c r="E168" i="3" l="1"/>
  <c r="E187" i="3"/>
  <c r="E108" i="3"/>
  <c r="E47" i="3"/>
  <c r="E160" i="3"/>
  <c r="E109" i="3"/>
  <c r="E210" i="3"/>
  <c r="E56" i="3" l="1"/>
  <c r="E159" i="3"/>
  <c r="E57" i="3"/>
  <c r="E209" i="3"/>
  <c r="E204" i="3" l="1"/>
  <c r="E15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H5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K8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K7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K7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K7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L7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O7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<sst xmlns="http://schemas.openxmlformats.org/spreadsheetml/2006/main" count="4106" uniqueCount="1883">
  <si>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</si>
  <si>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</si>
  <si>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</si>
  <si>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</si>
  <si>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</si>
  <si>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</si>
  <si>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</si>
  <si>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</si>
  <si>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</si>
  <si>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</si>
  <si>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</si>
  <si>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</si>
  <si>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</si>
  <si>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</si>
  <si>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</si>
  <si>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</si>
  <si>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</si>
  <si>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</si>
  <si>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</si>
  <si>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</si>
  <si>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</si>
  <si>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</si>
  <si>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</si>
  <si>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</si>
  <si>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</si>
  <si>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</si>
  <si>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</si>
  <si>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</si>
  <si>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</si>
  <si>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</si>
  <si>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</si>
  <si>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</si>
  <si>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</si>
  <si>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</si>
  <si>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</si>
  <si>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</si>
  <si>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</si>
  <si>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</si>
  <si>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</si>
  <si>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</si>
  <si>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</si>
  <si>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</si>
  <si>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</si>
  <si>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</si>
  <si>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</si>
  <si>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</si>
  <si>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</si>
  <si>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</si>
  <si>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</si>
  <si>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</si>
  <si>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</si>
  <si>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</si>
  <si>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</si>
  <si>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</si>
  <si>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</si>
  <si>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</si>
  <si>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</si>
  <si>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</si>
  <si>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</si>
  <si>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</si>
  <si>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</si>
  <si>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</si>
  <si>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</si>
  <si>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</si>
  <si>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</si>
  <si>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</si>
  <si>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</si>
  <si>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</si>
  <si>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</si>
  <si>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</si>
  <si>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</si>
  <si>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</si>
  <si>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</si>
  <si>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</si>
  <si>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</si>
  <si>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</si>
  <si>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</si>
  <si>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</si>
  <si>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</si>
  <si>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</si>
  <si>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</si>
  <si>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INGRESOS Y OTROS BENEFICIOS</t>
  </si>
  <si>
    <t>GASTOS Y OTRAS PÉRDIDAS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</si>
  <si>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</si>
  <si>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</si>
  <si>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</si>
  <si>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</si>
  <si>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</si>
  <si>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</si>
  <si>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</si>
  <si>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</si>
  <si>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</si>
  <si>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</si>
  <si>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</si>
  <si>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</si>
  <si>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</si>
  <si>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</si>
  <si>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</si>
  <si>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</si>
  <si>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</si>
  <si>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</si>
  <si>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</si>
  <si>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</si>
  <si>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</si>
  <si>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</si>
  <si>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</si>
  <si>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</si>
  <si>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</si>
  <si>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</si>
  <si>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</si>
  <si>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</si>
  <si>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</si>
  <si>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</si>
  <si>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</si>
  <si>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</si>
  <si>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</si>
  <si>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</si>
  <si>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</si>
  <si>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</si>
  <si>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Total de Gastos y Otras Pérdidas</t>
  </si>
  <si>
    <t xml:space="preserve"> </t>
  </si>
  <si>
    <t>TOTAL</t>
  </si>
  <si>
    <t>Resultados del Ejercicio (Ahorro/Desahorro)</t>
  </si>
  <si>
    <t>Servicios Personales</t>
  </si>
  <si>
    <t>Cuotas y Aportaciones de Seguridad Social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</si>
  <si>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</si>
  <si>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</si>
  <si>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</si>
  <si>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</si>
  <si>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</si>
  <si>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</si>
  <si>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</si>
  <si>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</si>
  <si>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</si>
  <si>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</si>
  <si>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</si>
  <si>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</si>
  <si>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</si>
  <si>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</si>
  <si>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</si>
  <si>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</si>
  <si>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</si>
  <si>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</si>
  <si>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</si>
  <si>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</si>
  <si>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</si>
  <si>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</si>
  <si>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</si>
  <si>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</si>
  <si>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</si>
  <si>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</si>
  <si>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</si>
  <si>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</si>
  <si>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</si>
  <si>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</si>
  <si>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</si>
  <si>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</si>
  <si>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</si>
  <si>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</si>
  <si>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</si>
  <si>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Transitorio</t>
  </si>
  <si>
    <t>Combustibles, Lubricantes y Aditivos</t>
  </si>
  <si>
    <t>Otros Servicios Generales</t>
  </si>
  <si>
    <t>Bienes Muebles, Inmuebles e Intangibles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</si>
  <si>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</si>
  <si>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</si>
  <si>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</si>
  <si>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</si>
  <si>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</si>
  <si>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</si>
  <si>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</si>
  <si>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</si>
  <si>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</si>
  <si>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</si>
  <si>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</si>
  <si>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</si>
  <si>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</si>
  <si>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</si>
  <si>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</si>
  <si>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</si>
  <si>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</si>
  <si>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</si>
  <si>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</si>
  <si>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</si>
  <si>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</si>
  <si>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</si>
  <si>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</si>
  <si>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</si>
  <si>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</si>
  <si>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</si>
  <si>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</si>
  <si>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</si>
  <si>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</si>
  <si>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</si>
  <si>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</si>
  <si>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</si>
  <si>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</si>
  <si>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</si>
  <si>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</si>
  <si>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</si>
  <si>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</si>
  <si>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</si>
  <si>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</si>
  <si>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</si>
  <si>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</si>
  <si>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</si>
  <si>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</si>
  <si>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</si>
  <si>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</si>
  <si>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</si>
  <si>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</si>
  <si>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</si>
  <si>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</si>
  <si>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</si>
  <si>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</si>
  <si>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</si>
  <si>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</si>
  <si>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</si>
  <si>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</si>
  <si>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</si>
  <si>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</si>
  <si>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</si>
  <si>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</si>
  <si>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</si>
  <si>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</si>
  <si>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Ingresos excedentes¹</t>
  </si>
  <si>
    <t>Mat, útiles y equipos menores tecno info</t>
  </si>
  <si>
    <t>Arrendamiento de maquinaria</t>
  </si>
  <si>
    <t>Servicios de contabilidad</t>
  </si>
  <si>
    <t>Serv. De diseño, arq, ingeniería y acts relac</t>
  </si>
  <si>
    <t>Serv. Prof., científicos y tecnicos integrales</t>
  </si>
  <si>
    <t>Servicios financieros y bancarios</t>
  </si>
  <si>
    <t>Seguros</t>
  </si>
  <si>
    <t>Impuesto sobre nómina</t>
  </si>
  <si>
    <t>Equipo de Cómputo y Tecnología de la Informac</t>
  </si>
  <si>
    <t>Cámaras Fotográficas y de Video</t>
  </si>
  <si>
    <t>Maquinaria y equipo Agropecuario</t>
  </si>
  <si>
    <t>Equipo de Comunicación y Telecomunicación</t>
  </si>
  <si>
    <t>Herramientas menores</t>
  </si>
  <si>
    <t xml:space="preserve">DIRECCIÓN GENERAL </t>
  </si>
  <si>
    <t>COORDINACIÓN ADMINISTRATIVA</t>
  </si>
  <si>
    <t>COORDINACIÓN ACADEMICA</t>
  </si>
  <si>
    <t>Servicios Básicos</t>
  </si>
  <si>
    <t>Mantenimiento de Inmueble</t>
  </si>
  <si>
    <t>Servicios de Comunicación Social</t>
  </si>
  <si>
    <t>De Transporte y Viáticos</t>
  </si>
  <si>
    <t>Servicios Oficiales</t>
  </si>
  <si>
    <t>MONTO</t>
  </si>
  <si>
    <t>ESF-08 BIENES MUEBLES E INMUEBLES</t>
  </si>
  <si>
    <t>SALDO INICIAL</t>
  </si>
  <si>
    <t>SALDO FINAL</t>
  </si>
  <si>
    <t>FLUJO</t>
  </si>
  <si>
    <t>CRITERIO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</si>
  <si>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</si>
  <si>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</si>
  <si>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</si>
  <si>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</si>
  <si>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</si>
  <si>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</si>
  <si>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</si>
  <si>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</si>
  <si>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Conciliación entre los Ingresos Presupuestarios y Contables</t>
  </si>
  <si>
    <t>(Cifras en pesos)</t>
  </si>
  <si>
    <t>1. Ingresos Presupuestarios</t>
  </si>
  <si>
    <t>$XXX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</si>
  <si>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</si>
  <si>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</si>
  <si>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</si>
  <si>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</si>
  <si>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</si>
  <si>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</si>
  <si>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</si>
  <si>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</si>
  <si>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</si>
  <si>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</si>
  <si>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</si>
  <si>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</si>
  <si>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</si>
  <si>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</si>
  <si>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</si>
  <si>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</si>
  <si>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</si>
  <si>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</si>
  <si>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</si>
  <si>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</si>
  <si>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</si>
  <si>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</si>
  <si>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</si>
  <si>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</si>
  <si>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</si>
  <si>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</si>
  <si>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</si>
  <si>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</si>
  <si>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</si>
  <si>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</si>
  <si>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</si>
  <si>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</si>
  <si>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</si>
  <si>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</si>
  <si>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</si>
  <si>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</si>
  <si>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</si>
  <si>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 xml:space="preserve">Ente Público:      </t>
  </si>
  <si>
    <t>ACTIVO</t>
  </si>
  <si>
    <t>* BIENES MUEBLES, INMUEBLES E INTAGIBLES</t>
  </si>
  <si>
    <t>ESF-01 FONDOS C/INVERSIONES FINANCIERAS</t>
  </si>
  <si>
    <t>TIPO</t>
  </si>
  <si>
    <t>MONTO PARCIAL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</si>
  <si>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</si>
  <si>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</si>
  <si>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</si>
  <si>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</si>
  <si>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</si>
  <si>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OBJETO</t>
  </si>
  <si>
    <t>ESF-06 FIDEICOMISOS, MANDATOS Y CONTRATOS ANALOGOS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</si>
  <si>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</si>
  <si>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</si>
  <si>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</si>
  <si>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</si>
  <si>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</si>
  <si>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</si>
  <si>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</si>
  <si>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</si>
  <si>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</si>
  <si>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</si>
  <si>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</si>
  <si>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</si>
  <si>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</si>
  <si>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</si>
  <si>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</si>
  <si>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</si>
  <si>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VHP-02 PATRIMONIO GENERADO</t>
  </si>
  <si>
    <t>IV) NOTAS AL ESTADO DE FLUJO DE EFECTIVO</t>
  </si>
  <si>
    <t>EFE-01 FLUJO DE EFECTIVO</t>
  </si>
  <si>
    <t>EFE-02 ADQ. BIENES MUEBLES E INMUEBLES</t>
  </si>
  <si>
    <t xml:space="preserve">IV) CONCILIACIÓN DE LOS INGRESOS PRESUPUESTARIOS Y CONTABLES, ASI COMO ENTRE LOS EGRESOS </t>
  </si>
  <si>
    <t>PRESUPUESTARIOS Y LOS GASTOS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</si>
  <si>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</si>
  <si>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</si>
  <si>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</si>
  <si>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</si>
  <si>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</si>
  <si>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</si>
  <si>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</si>
  <si>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</si>
  <si>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</si>
  <si>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</si>
  <si>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</si>
  <si>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</si>
  <si>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</si>
  <si>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</si>
  <si>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</si>
  <si>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</si>
  <si>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</si>
  <si>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</si>
  <si>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 de Intereses de Créditos Bancarios</t>
  </si>
  <si>
    <t>Total de Intereses de Otros Instrumentos de Deuda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</si>
  <si>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</si>
  <si>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</si>
  <si>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</si>
  <si>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</si>
  <si>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</si>
  <si>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</si>
  <si>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</si>
  <si>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</si>
  <si>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</si>
  <si>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</si>
  <si>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</si>
  <si>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</si>
  <si>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Fondo, Programa o Convenio</t>
  </si>
  <si>
    <t>Datos de la Cuenta Bancaria</t>
  </si>
  <si>
    <t>Institución Bancaria</t>
  </si>
  <si>
    <t>Número de Cuenta</t>
  </si>
  <si>
    <t xml:space="preserve">Instrumentos Financieros </t>
  </si>
  <si>
    <t xml:space="preserve">Valor Razonable </t>
  </si>
  <si>
    <t>Riesgos</t>
  </si>
  <si>
    <t>RELACIÓN DE ESQUEMAS BURSÁTILES Y DE COBERTURAS FINANCIERAS</t>
  </si>
  <si>
    <t>RELACIÓN DE CUENTAS BANCARIAS PRODUCTIVAS ESPECÍFICAS</t>
  </si>
  <si>
    <t xml:space="preserve">NOTAS A LOS ESTADOS FINANCIEROS </t>
  </si>
  <si>
    <t>ESTADO ANALÍTICO DE INGRESOS</t>
  </si>
  <si>
    <t>ESTADO ANALÍTICO DEL EJERCICIO DEL PRESUPUESTO DE EGRESOS</t>
  </si>
  <si>
    <t>CLASIFICACIÓN ADMINISTRATIVA</t>
  </si>
  <si>
    <t>CLASIFICACIÓN ECONÓMICA (POR TIPO DE GASTO)</t>
  </si>
  <si>
    <t>CLASIFICACIÓN POR OBJETO DEL GASTO (CAPÍTULO Y CONCEPTO)</t>
  </si>
  <si>
    <t>CLASIFICACIÓN FUNCIONAL (FINALIDAD Y FUNCIÓN)</t>
  </si>
  <si>
    <t>ENDEUDAMIENTO NETO</t>
  </si>
  <si>
    <t>INTERESES DE LA DEUDA</t>
  </si>
  <si>
    <t>INDICADORES DE POSTURA FISCAL</t>
  </si>
  <si>
    <t>GASTO POR CATEGORIA PROGRAMÁTICA</t>
  </si>
  <si>
    <t>UR</t>
  </si>
  <si>
    <t>PROGRAMAS Y PROYECTOS DE INVERSIÓN</t>
  </si>
  <si>
    <t>Tipo de Programas y Proyectos</t>
  </si>
  <si>
    <t>Programa o Proyecto</t>
  </si>
  <si>
    <t>Denominación</t>
  </si>
  <si>
    <t>POR FUENTE DE FINANCIAMIENTO Y FUENTE DE FINANCIAMIENTO/RUBRO</t>
  </si>
  <si>
    <t>6 = ( 3 - 5 )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</si>
  <si>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</si>
  <si>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</si>
  <si>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</si>
  <si>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</si>
  <si>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</si>
  <si>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</si>
  <si>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</si>
  <si>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</si>
  <si>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</si>
  <si>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</si>
  <si>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</si>
  <si>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</si>
  <si>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</si>
  <si>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</si>
  <si>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</si>
  <si>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</si>
  <si>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</si>
  <si>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</si>
  <si>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</si>
  <si>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</si>
  <si>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</si>
  <si>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</si>
  <si>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</si>
  <si>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</si>
  <si>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</si>
  <si>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</si>
  <si>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</si>
  <si>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INDICADORES PARA RESULTADOS</t>
  </si>
  <si>
    <t>GESTION</t>
  </si>
  <si>
    <t>G0101</t>
  </si>
  <si>
    <t>ADMINISTRACION</t>
  </si>
  <si>
    <t>0101</t>
  </si>
  <si>
    <t>% Avance Financiero</t>
  </si>
  <si>
    <t>Devengado/ Aprobado</t>
  </si>
  <si>
    <t>Devengado/ Modificado</t>
  </si>
  <si>
    <t>5/1</t>
  </si>
  <si>
    <t>5/3</t>
  </si>
  <si>
    <t>No Comprendidos en las fracciones de la Ley de Ingresos causadas en</t>
  </si>
  <si>
    <t>ejercicios fiscales anteriores pendiente de liquidación o pago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</si>
  <si>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</si>
  <si>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</si>
  <si>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</si>
  <si>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</si>
  <si>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</si>
  <si>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NOMBRE DE LA ENTIDAD</t>
  </si>
  <si>
    <t>Ente Público:     NOMBRE DE LA ENTIDAD</t>
  </si>
  <si>
    <t>Del 1 de Enero al 31 de Enero de 2016</t>
  </si>
  <si>
    <t>Del 01 de Enero al 31 de Enero de  2016</t>
  </si>
  <si>
    <t>Del 01 de Enero al 31 de Enero de 2016</t>
  </si>
  <si>
    <t>Del 01 Enero al 31 de Enero del 2016</t>
  </si>
  <si>
    <t>Del 1 de Enero al 31 de Enenro de 2016</t>
  </si>
  <si>
    <t>UNIVERSIDAD TECNOLÓGICA DEL NORTE DE GUANAJUATO</t>
  </si>
  <si>
    <t>I.</t>
  </si>
  <si>
    <t>ACTIVIDAD Y RESUMEN DE LAS PRINCIPALES POLÍTICAS CONTABLES.</t>
  </si>
  <si>
    <t>1.</t>
  </si>
  <si>
    <t>Actividad</t>
  </si>
  <si>
    <t>El 14 de junio de 1994,  mediante Decreto gubernativo No. 82,  publicado en el Periódico Oficial del</t>
  </si>
  <si>
    <t>Gobierno del Estado de Guanajuato,  se crea la Universidad Tecnológica del Norte de Guanajuato  -</t>
  </si>
  <si>
    <t>como organismo público descentralizado del mismo,  con personalidad jurídica y patrimonio propio;</t>
  </si>
  <si>
    <t>cuya cabeza de sector será la Secretaría de Educación Cultura y Recreación.</t>
  </si>
  <si>
    <t>La Universidad en cuestión,  se constituye como miembro del conjunto Nacional de Universidades  -</t>
  </si>
  <si>
    <t>Tecnológicas y por lo tanto adopta su proyecto educativo.</t>
  </si>
  <si>
    <t>El domicilio de la Universidad,  estará situado en el municipio de Dolores Hidalgo,  C.I.N.,  Estado -</t>
  </si>
  <si>
    <t>de Guanajuato.</t>
  </si>
  <si>
    <t>La Universidad tendrá como objeto:</t>
  </si>
  <si>
    <t>-</t>
  </si>
  <si>
    <t>Formar técnicos superiores que hayan egresado del bachillerato,  aptos para la aplicación de</t>
  </si>
  <si>
    <t>conocimientos y la solución creativa de problemas con un sentido de innovación y la incorpo-</t>
  </si>
  <si>
    <t>ración de los avances científicos y tecnológicos;</t>
  </si>
  <si>
    <t>Realizar investigación científica y tecnológica en las áreas de su competencia,  que se  tra--</t>
  </si>
  <si>
    <t>duzca en aportaciones concretas que contribuyan al mejoramiento y mayor eficiencia de la -</t>
  </si>
  <si>
    <t>producción industrial y de servicios,  y la elevación de la calidad de vida de la comunidad;</t>
  </si>
  <si>
    <t>Desarrollar programas de apoyo técnico en beneficio de la comunidad;</t>
  </si>
  <si>
    <t>Promover la cultura nacional y universal;</t>
  </si>
  <si>
    <t>Desarrollar las funciones de vinculación con los sectores público,  privado y social para la-</t>
  </si>
  <si>
    <t>consolidación del desarrollo tecnológico y social de la comunidad.</t>
  </si>
  <si>
    <t>La Universidad inició su primer generación de estudiantes,  en Septiembre de 1994.</t>
  </si>
  <si>
    <t>2.</t>
  </si>
  <si>
    <t>Las principales políticas contables y financieras son las siguientes:</t>
  </si>
  <si>
    <t>2A.</t>
  </si>
  <si>
    <t>Registro de operaciones</t>
  </si>
  <si>
    <t>El registro de las operaciones se hace al valor que tienen en el momento de realizarse.</t>
  </si>
  <si>
    <t>2B.</t>
  </si>
  <si>
    <t>Caja, bancos e inversiones</t>
  </si>
  <si>
    <t>Los intereses ganados se reconocen conforme se devengan.</t>
  </si>
  <si>
    <t>2C.</t>
  </si>
  <si>
    <t>Cuentas por cobrar a estudiantes</t>
  </si>
  <si>
    <t>Con cargo a los resultados del ejercicio se incrementa la reserva que cubra los saldos de las cuen-</t>
  </si>
  <si>
    <t>tas por cobrar que se definen como de difícil recuperación.</t>
  </si>
  <si>
    <t>2D.</t>
  </si>
  <si>
    <t>Bienes en procesos</t>
  </si>
  <si>
    <t>Los bienes en proceso que al cierre de los presentes estados financieros se encontraban en proceso</t>
  </si>
  <si>
    <t>de conclusión,  se registran conforme a los costos directos en que se van incurriendo.</t>
  </si>
  <si>
    <t>2E.</t>
  </si>
  <si>
    <t>Propiedades, mobiliario y equipo</t>
  </si>
  <si>
    <t>Estos bienes se registran al costo de donación, adquisición, construcción y traspasos vía subsidios -</t>
  </si>
  <si>
    <t>de la Coordinación General de Universidades Tecnológicas,  C A P F C E   y   S E P .</t>
  </si>
  <si>
    <t>2F.</t>
  </si>
  <si>
    <t>Patrimonio en bienes y equipos</t>
  </si>
  <si>
    <t>Todos los subsidios en bienes y equipos (activos fijos),  del  C A P F C E  y  S E P   se registran como</t>
  </si>
  <si>
    <t>aportaciones de patrimonio,  conforme a los presupuestos correspondientes de esas Entidades,    de</t>
  </si>
  <si>
    <t>igual manera sucede con el acervo bibliográfico que es donado por la Coordinación General de Uni--</t>
  </si>
  <si>
    <t>versidades Tecnológicas.</t>
  </si>
  <si>
    <t>Asimismo en este rubro se registran las adquisiciones de la  U T N G .</t>
  </si>
  <si>
    <t>II.</t>
  </si>
  <si>
    <t>EXPLICACIÓN DE LOS RUBROS DEL ESTADO DE SITUACIÓN FINANCIERA</t>
  </si>
  <si>
    <t>Este renglón refleja los valores destinados a cubrir las necesidades de efectivo y se integra</t>
  </si>
  <si>
    <t>como sigue:</t>
  </si>
  <si>
    <t>Caja</t>
  </si>
  <si>
    <t>Bancos</t>
  </si>
  <si>
    <t>BANAMEX CTA. 388-2  PAGOMATICO</t>
  </si>
  <si>
    <t>BANAMEX CTA. 32793 SAR</t>
  </si>
  <si>
    <t>BANAMEX CTA. 31797 SAR</t>
  </si>
  <si>
    <t>BANORTE CTA. 815-01057-4 SUB. FEDERAL</t>
  </si>
  <si>
    <t>BANORTE CTA. 815-01058-2 SUB. ESTATAL</t>
  </si>
  <si>
    <t>BANORTE CTA. 815-01029-9 ING. PROPIOS</t>
  </si>
  <si>
    <t>BANORTE CTA. 0102-96907-3 ING. PROPIOS</t>
  </si>
  <si>
    <t>BANORTE CTA. 815-00288-1 ING. PROPIOS</t>
  </si>
  <si>
    <t>BANORTE CTA. 815-00271-7 DEV. BECA CRÉD.</t>
  </si>
  <si>
    <t>BANORTE CTA. 0183-96128-6 CIDENG</t>
  </si>
  <si>
    <t>BANORTE CTA. 548156672 CIDENG SEC. ECONOMIA</t>
  </si>
  <si>
    <t>BANORTE CTA. 0620348168 PYME</t>
  </si>
  <si>
    <t>BANORTE CTA.- 0102-96933-2  CAU</t>
  </si>
  <si>
    <t>BANORTE CTA. 0198246325 FAM</t>
  </si>
  <si>
    <t>BANORTE CTA. 00617032346 PROMEP FIDEICOMISO</t>
  </si>
  <si>
    <t>BANORTE CTA. 0670381441 NIVEL 5A 2010</t>
  </si>
  <si>
    <t>BANORTE CTA. 0681904266</t>
  </si>
  <si>
    <t>BANORTE CTA. 818582442 PROMEP 2012</t>
  </si>
  <si>
    <t>BANORTE CTA. 0892358209</t>
  </si>
  <si>
    <t>BANORTE CTA. 0253080145 PROFOCIE</t>
  </si>
  <si>
    <t>BANORTE CTA. 0215693040 PADES</t>
  </si>
  <si>
    <t>BANORTE CTA. 0253080286</t>
  </si>
  <si>
    <t>BANORTE CTA. 0268645018 FIDE</t>
  </si>
  <si>
    <t>SANTANDER 1800002884</t>
  </si>
  <si>
    <t>Cuentas por cobrar a entidades</t>
  </si>
  <si>
    <t>Funcionarios y Empleados</t>
  </si>
  <si>
    <t>Este concepto se forma como sigue:</t>
  </si>
  <si>
    <t xml:space="preserve">     Gastos a comprobar</t>
  </si>
  <si>
    <t>OBSERVACIONES</t>
  </si>
  <si>
    <t>LIDIA GONZALEZ RODRIGUEZ</t>
  </si>
  <si>
    <t>* NOTA:</t>
  </si>
  <si>
    <t xml:space="preserve">   Funcionarios y empleados</t>
  </si>
  <si>
    <t>Becas Crédito alumnos</t>
  </si>
  <si>
    <t>Subsidio al empleo</t>
  </si>
  <si>
    <t>Deudores Diversos</t>
  </si>
  <si>
    <t>EMPLEADOS UTNG SEG. INBURSA</t>
  </si>
  <si>
    <t>Fondo Fijo</t>
  </si>
  <si>
    <t>Depósitos pendientes de identificar</t>
  </si>
  <si>
    <t>Anticipo a proveedores</t>
  </si>
  <si>
    <t>Anticipo a contratistas</t>
  </si>
  <si>
    <t>Subsidios pendientes de recibir</t>
  </si>
  <si>
    <t>Depósitos en Garantía</t>
  </si>
  <si>
    <t>Estos conceptos se detallan a continuación</t>
  </si>
  <si>
    <t>COMISION FEDERAL DE ELECTRICIDAD (CAMPUS CENTRAL)</t>
  </si>
  <si>
    <t>COPIADORAS DIGITALES</t>
  </si>
  <si>
    <t>RADIOMOVIL DIPSA</t>
  </si>
  <si>
    <t>Propiedades, mobiliarios y equipo</t>
  </si>
  <si>
    <t>Esta inversión se compone de la siguiente forma</t>
  </si>
  <si>
    <r>
      <t>*NOTA:</t>
    </r>
    <r>
      <rPr>
        <sz val="8"/>
        <rFont val="Arial"/>
        <family val="2"/>
      </rPr>
      <t xml:space="preserve"> El saldo de las cuentas de activo fijo que aparecen el balance no coinciden con los importes de la balanza de comprobación</t>
    </r>
  </si>
  <si>
    <t xml:space="preserve">             ya que el formato de balance para Gobierno del Estado no se puede modificar, por tanto a continuación aparece cada concepto</t>
  </si>
  <si>
    <t xml:space="preserve">             con el importe de su depreciación y su valor neto.</t>
  </si>
  <si>
    <t>C O N C E P T O</t>
  </si>
  <si>
    <t>INVERSIÓN</t>
  </si>
  <si>
    <t>DEPRECIACIÓN</t>
  </si>
  <si>
    <t>NETO</t>
  </si>
  <si>
    <t>TERRENOS</t>
  </si>
  <si>
    <t>EDIFICIOS NO HABITACIONALES</t>
  </si>
  <si>
    <t>CONSTRUCCIÓN EN PROCESO DE BIENES PROPIOS</t>
  </si>
  <si>
    <t>MOBILIARIO Y EQUIPO DE ADMINISTRACIÓN</t>
  </si>
  <si>
    <t>MOBILIARIO Y EQUIPO EDUCACIONAL Y RECREATIVO</t>
  </si>
  <si>
    <t>EQUIPO E INSTRUMENTAL MEDICO Y DE LABORATORIO</t>
  </si>
  <si>
    <t>EQUIPO DE TRANSPORTE</t>
  </si>
  <si>
    <t>MAQUINARIA, OTROS EQUIPOS Y HERRAMIENTAS</t>
  </si>
  <si>
    <t>COL., OBRAS DE ARTE Y OBJETOS VALIOSOS</t>
  </si>
  <si>
    <t>Suma :</t>
  </si>
  <si>
    <t>Servicios Personales por Pagar a C.P.</t>
  </si>
  <si>
    <t>SUELDOS POR PAGAR</t>
  </si>
  <si>
    <t>APORTACION PATRONAL ISSEG</t>
  </si>
  <si>
    <t>APORTACIÓN PATRONAL INFONAVIT</t>
  </si>
  <si>
    <t>APORTACION PATRONAL SAR</t>
  </si>
  <si>
    <t>Proveedores por Pagar a CP</t>
  </si>
  <si>
    <t>Este concepto se forma como sigue</t>
  </si>
  <si>
    <t>Contratistas por Obras Publicas</t>
  </si>
  <si>
    <t>AVILA CONSTRUCCIONES, S.A. DE C.V.</t>
  </si>
  <si>
    <t>Cuentas por pagar a GEG</t>
  </si>
  <si>
    <t>Retenciones y contribuciones por pagar</t>
  </si>
  <si>
    <t>Este renglón se integra a continuación</t>
  </si>
  <si>
    <t>ISR SALARIOS POR PAGAR</t>
  </si>
  <si>
    <t>ISR ASIMILADOS POR PAGAR</t>
  </si>
  <si>
    <t>ISR POR PAGAR RETENCION HONORARIOS</t>
  </si>
  <si>
    <t>CEDULAR HONORARIOS A PAGAR</t>
  </si>
  <si>
    <t>APORTACIÓN TRABAJADOR ISSEG</t>
  </si>
  <si>
    <t>IVA POR PAGAR</t>
  </si>
  <si>
    <t>IMPUESTO NOMINAS A PAGAR</t>
  </si>
  <si>
    <t>CUOTAS SINDICALES</t>
  </si>
  <si>
    <t>TIENDA DEPARTAMENTAL</t>
  </si>
  <si>
    <t>ISSEG PRESTAMOS</t>
  </si>
  <si>
    <t xml:space="preserve">ISSEG  </t>
  </si>
  <si>
    <t>OPTICAS</t>
  </si>
  <si>
    <t>DIVO 5% AL MILLAR</t>
  </si>
  <si>
    <t>CAP 2%</t>
  </si>
  <si>
    <t>Otras Cuentas por Pagar a CP</t>
  </si>
  <si>
    <t>ACREEDORES VARIOS</t>
  </si>
  <si>
    <t>TITULACIÓN TSU</t>
  </si>
  <si>
    <t>CENEVAL</t>
  </si>
  <si>
    <t>CIDENG</t>
  </si>
  <si>
    <t>SEDESOL</t>
  </si>
  <si>
    <t>RESERVA DE PRESTACIONES DE ANTIGÜEDAD</t>
  </si>
  <si>
    <t>CONCYTEG</t>
  </si>
  <si>
    <t>PROYECTO CAU</t>
  </si>
  <si>
    <t>DEPOSITO EN GARANTIA DE CAFETERIA</t>
  </si>
  <si>
    <t>MARIA ANTONIETA JIMENEZ MARTINEZ</t>
  </si>
  <si>
    <t>M. OFELIA RANGEL CAPETILLO</t>
  </si>
  <si>
    <t>DILSHAN MADAWALA DON WICKRAMAGE</t>
  </si>
  <si>
    <t>INGRESOS PENDIENTES DE CLASIFICAR</t>
  </si>
  <si>
    <t>OTROS PASIVOS CIRCULANTES</t>
  </si>
  <si>
    <t>Aportaciones en bienes y equipo</t>
  </si>
  <si>
    <t>La Universidad Tecnológica del Norte de Guanajuato,  ha recibido apoyos en bienes y equipos por-</t>
  </si>
  <si>
    <t>parte del  C A P F C E  y  S E P.  A continuación se reflejan los importes por este concepto :</t>
  </si>
  <si>
    <t>APORTACIONES</t>
  </si>
  <si>
    <t>DONACIONES DE CAPITAL</t>
  </si>
  <si>
    <t>RESULTADO DEL EJERCICIO</t>
  </si>
  <si>
    <t>RESULTADO DE EJERCICIOS ANTERIORES</t>
  </si>
  <si>
    <t>RESERVAS</t>
  </si>
  <si>
    <t>RECTOR</t>
  </si>
  <si>
    <t>DR. FERNANDO GUTIÉRREZ GODÍNEZ</t>
  </si>
  <si>
    <t>C.P. LOTH MARIANO PÉREZ CAMACHO</t>
  </si>
  <si>
    <r>
      <t xml:space="preserve">Ente Público:    </t>
    </r>
    <r>
      <rPr>
        <b/>
        <u/>
        <sz val="10"/>
        <rFont val="Arial"/>
        <family val="2"/>
      </rPr>
      <t>UNIVERSIDAD TECNOLÓGICA DEL NORTE DE GUANAJUATO</t>
    </r>
  </si>
  <si>
    <r>
      <t>Ente Público:___</t>
    </r>
    <r>
      <rPr>
        <b/>
        <u/>
        <sz val="10"/>
        <rFont val="Arial"/>
        <family val="2"/>
      </rPr>
      <t>UNIVERSIDAD TECNOLÓGICA DEL NORTE DE GUANAJUATO______________________________________________</t>
    </r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</si>
  <si>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</si>
  <si>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</si>
  <si>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</si>
  <si>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</si>
  <si>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</si>
  <si>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1122xxxxxx Cuentas por Cobrar a CP</t>
  </si>
  <si>
    <t>1122602001  CUENTAS POR COBRAR A</t>
  </si>
  <si>
    <t>1124xxxxxx Ingresos por Recuperar CP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</si>
  <si>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</si>
  <si>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</si>
  <si>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</si>
  <si>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</si>
  <si>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</si>
  <si>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</si>
  <si>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</si>
  <si>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</si>
  <si>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 xml:space="preserve">1140xxxxxx  </t>
  </si>
  <si>
    <t>1145400001  BIENES MUEBLES EN TRÁNSITO</t>
  </si>
  <si>
    <t>1150xxxxxx</t>
  </si>
  <si>
    <t>1213xxxxxx</t>
  </si>
  <si>
    <t>NO APLICA</t>
  </si>
  <si>
    <t>1214xxxxxx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</si>
  <si>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</si>
  <si>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</si>
  <si>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</si>
  <si>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</si>
  <si>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</si>
  <si>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</si>
  <si>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</si>
  <si>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</si>
  <si>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</si>
  <si>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</si>
  <si>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</si>
  <si>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</si>
  <si>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</si>
  <si>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</si>
  <si>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</si>
  <si>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</si>
  <si>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</si>
  <si>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</si>
  <si>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</si>
  <si>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</si>
  <si>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1244154101  AUTOMÓVILES Y CAMIONES 2010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</si>
  <si>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</si>
  <si>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</si>
  <si>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</si>
  <si>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</si>
  <si>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</si>
  <si>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</si>
  <si>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</si>
  <si>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</si>
  <si>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</si>
  <si>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</si>
  <si>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</si>
  <si>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</si>
  <si>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</si>
  <si>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</si>
  <si>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</si>
  <si>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</si>
  <si>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</si>
  <si>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</si>
  <si>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</si>
  <si>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</si>
  <si>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</si>
  <si>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</si>
  <si>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</si>
  <si>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</si>
  <si>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</si>
  <si>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</si>
  <si>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</si>
  <si>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</si>
  <si>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</si>
  <si>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</si>
  <si>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 xml:space="preserve">1250xxxxxx </t>
  </si>
  <si>
    <t>1270xxxxxx</t>
  </si>
  <si>
    <t>1280xxxxxx</t>
  </si>
  <si>
    <t>ESF-12 CUENTAS Y DOC. POR PAGAR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</si>
  <si>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</si>
  <si>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</si>
  <si>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</si>
  <si>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</si>
  <si>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2117502102  IMPUESTO NOMINAS A PAGAR</t>
  </si>
  <si>
    <t>2117918001  DIVO 5% AL MILLAR</t>
  </si>
  <si>
    <t>2117918002  CAP 2%</t>
  </si>
  <si>
    <t>2119905006  ACREEDORES VARIOS</t>
  </si>
  <si>
    <t>2119905008  TITULACION TSU</t>
  </si>
  <si>
    <t>2119905009  CENEVAL</t>
  </si>
  <si>
    <t>2119905010  PROGRAMAS Y FONDOS</t>
  </si>
  <si>
    <t>2159xxxxx</t>
  </si>
  <si>
    <t>2160xxxxx</t>
  </si>
  <si>
    <t>2161001002  DEPOSITOS EN GARANTÍ</t>
  </si>
  <si>
    <t>2240xxxxx</t>
  </si>
  <si>
    <t>2199xxxxxx</t>
  </si>
  <si>
    <t>4100xxxxxx</t>
  </si>
  <si>
    <t>4300xxxxxx</t>
  </si>
  <si>
    <t>4311 Int.Ganados de Val.,Créditos, Bonos</t>
  </si>
  <si>
    <t>4399 Otros Ingresos y Beneficios Varios</t>
  </si>
  <si>
    <t>5000xxxxxx</t>
  </si>
  <si>
    <t>5111113000  SUELDOS BASE AL PERS</t>
  </si>
  <si>
    <t>5112122000  SUELDOS BASE AL PERSONAL EVENTUAL</t>
  </si>
  <si>
    <t>5114141000  APORTACIONES DE SEGURIDAD SOCIAL</t>
  </si>
  <si>
    <t>5115154000  PRESTACIONES CONTRACTUALES</t>
  </si>
  <si>
    <t>5115159000  OTRAS PRESTACIONES S</t>
  </si>
  <si>
    <t>5131311000  SERVICIO DE ENERGÍA ELÉCTRICA</t>
  </si>
  <si>
    <t>5134341000  SERVICIOS FINANCIEROS Y BANCARIOS</t>
  </si>
  <si>
    <t>3110000001  APORTACIONES</t>
  </si>
  <si>
    <t>3110000002  BAJA DE ACTIVO FIJO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</si>
  <si>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</si>
  <si>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</si>
  <si>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</si>
  <si>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</si>
  <si>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3120000004  DONACIONES DE BIENES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</si>
  <si>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</si>
  <si>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</si>
  <si>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</si>
  <si>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</si>
  <si>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</si>
  <si>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</si>
  <si>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</si>
  <si>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</si>
  <si>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</si>
  <si>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</si>
  <si>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</si>
  <si>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</si>
  <si>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</si>
  <si>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</si>
  <si>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</si>
  <si>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3243000002  RESERVA DE CONTIGENCIA</t>
  </si>
  <si>
    <t>1112101001  BMX cta. 3882 NOMINA</t>
  </si>
  <si>
    <t>1112101003  BMX cta. 32793</t>
  </si>
  <si>
    <t>1112101004  BMX cta. 31797 SAR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</si>
  <si>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</si>
  <si>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</si>
  <si>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</si>
  <si>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</si>
  <si>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</si>
  <si>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</si>
  <si>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</si>
  <si>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</si>
  <si>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</si>
  <si>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</si>
  <si>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1112103025  BNTE Cta. 0681904266</t>
  </si>
  <si>
    <t>1112103027  BNTE Cta. 818582442</t>
  </si>
  <si>
    <t>1112103028  BNTE Cta. 0892358209</t>
  </si>
  <si>
    <t>1112103031  BANORTE 0215693040 PADES</t>
  </si>
  <si>
    <t>1112103032  BANORTE 0253080286 CONCYTEG</t>
  </si>
  <si>
    <t>1112103033  BANORTE 0268645018 PROMEP FIDE</t>
  </si>
  <si>
    <t>1112107001  SANTANDER 1800002884</t>
  </si>
  <si>
    <t>1210xxxxxx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</si>
  <si>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</si>
  <si>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</si>
  <si>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</si>
  <si>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</si>
  <si>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</si>
  <si>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</si>
  <si>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</si>
  <si>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>SUBSIDIO FEDERAL</t>
  </si>
  <si>
    <t>BANORTE</t>
  </si>
  <si>
    <t>3220000023  RESULTADO DEL EJERCICIO 2015</t>
  </si>
  <si>
    <t>BANORTE S.A.</t>
  </si>
  <si>
    <t>ISR ASIMILADOS A SALARIOS</t>
  </si>
  <si>
    <t>BANORTE 0409990427 PROFOCIE 2015</t>
  </si>
  <si>
    <t>GUILLERMO JASSO MENA</t>
  </si>
  <si>
    <t>INSTITUTO DE FINANCIAMIENTO E</t>
  </si>
  <si>
    <t>ACREEDORES DIVERSOS</t>
  </si>
  <si>
    <t>SECRETARIO ADMINISTRATIVO</t>
  </si>
  <si>
    <t>1236 Construcciones en Proceso en Bienes</t>
  </si>
  <si>
    <t>MUNICIPIO DE SAN DIEGO DE LA UNION</t>
  </si>
  <si>
    <t>HUGO FERNANDO RAMOS PADILLA</t>
  </si>
  <si>
    <t>EM/RF</t>
  </si>
  <si>
    <t>MARIO ORTIZ LANDEROS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</si>
  <si>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</si>
  <si>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</si>
  <si>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</si>
  <si>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</si>
  <si>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</si>
  <si>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</si>
  <si>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</si>
  <si>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Universidad Tecnológica del Norte de Guanajuato</t>
  </si>
  <si>
    <t>1263151301  "BIENES ARTÍSTICOS,</t>
  </si>
  <si>
    <t>MUNICIPIO DE SAN JOSE ITURBIDE</t>
  </si>
  <si>
    <t>CXP POR REMANENTES</t>
  </si>
  <si>
    <t>CXP REMANENTES EN SOL. DE REFRENDO</t>
  </si>
  <si>
    <t>3113828005  FAFEF DE EJERCIC ANT</t>
  </si>
  <si>
    <t>3220000024  RESULTADO DEL EJERCICIO 2016</t>
  </si>
  <si>
    <t>JAIME GRIMALDO ALONSO</t>
  </si>
  <si>
    <t>JUANA MARTHA SERNA QUINTERO</t>
  </si>
  <si>
    <t>MAGDA MIRTHALA HERNANDEZ GONZALEZ</t>
  </si>
  <si>
    <t>ALAN ANTONIO NUÑEZ RAYAS</t>
  </si>
  <si>
    <t>UNIVERSIDAD TECNOLOGICA DE MORELIA</t>
  </si>
  <si>
    <t>1122902001  OTRAS CUENTAS POR COBRAR</t>
  </si>
  <si>
    <t>AL 30 DE JUNIO DE 2017</t>
  </si>
  <si>
    <t>4. Ingresos Contables (4 = 1 + 2 + 3)</t>
  </si>
  <si>
    <t>4. Total de Gasto Contable (4 = 1 + 2 + 3)</t>
  </si>
  <si>
    <t>4341 Disminución del Exceso en Provis.</t>
  </si>
  <si>
    <t>* EFECTIVO Y EQUIVALENTES</t>
  </si>
  <si>
    <t>2199002099  DIFERENCIAS IRRELEVA</t>
  </si>
  <si>
    <t>2199002001  CXP GEG POR SERV. EDUCATIVOS</t>
  </si>
  <si>
    <t>3220000025  RESULTADO DEL EJERCICIO 2017</t>
  </si>
  <si>
    <t>3220690211  APLICACIÓN DE REMANENTE PROPIO</t>
  </si>
  <si>
    <t>3220690213  APLICACIÓN DE REMANE</t>
  </si>
  <si>
    <t>3220690212  APLICACIÓN DE REMANENTE FEDERAL</t>
  </si>
  <si>
    <t>Encargado de Rectoría de la Universidad Tecnológica del Norte de Guanajuato</t>
  </si>
  <si>
    <t>3115101001  REASIGNACION DE BIENES MUEBLES</t>
  </si>
  <si>
    <t xml:space="preserve">Encargado de Rectoría de la Universidad Tecnológica del Norte de Guanajuato                                                                    </t>
  </si>
  <si>
    <t xml:space="preserve">Encargado de Rectoría de la Universidad Tecnológica del Norte de Guanajuato                                                                 </t>
  </si>
  <si>
    <t>ESF-07 PARTICIPACIONES Y APORT.  CAPITAL</t>
  </si>
  <si>
    <t>M. en C. Andrés Salvador Casillas Barajas</t>
  </si>
  <si>
    <t>4173730205  CURSOS DE IDIOMAS</t>
  </si>
  <si>
    <t>4173730907  INGRESOS POR SERVICIOS EXTERNOS</t>
  </si>
  <si>
    <t>4221911100  ESTATAL SERVICIOS PERSONALES</t>
  </si>
  <si>
    <t>4221911200  ESTATAL MATERIALES Y SUMINISTROS</t>
  </si>
  <si>
    <t>4221911300  ESTATAL SERVICIOS GENERALES</t>
  </si>
  <si>
    <t>3220000026  RESULTADO DEL EJERCICIO 2018</t>
  </si>
  <si>
    <t>1242252200  APARATOS DEPORTIVOS 2011</t>
  </si>
  <si>
    <t>4173730402  EXAMEN DE ADMISIÓN</t>
  </si>
  <si>
    <t>3220790202  APLICACIÓN DE REMANENTE FEDERAL</t>
  </si>
  <si>
    <t>Relación de Bienes Muebles que Componen el Patrimonio</t>
  </si>
  <si>
    <t>Código</t>
  </si>
  <si>
    <t>Descripción del Bien Mueble</t>
  </si>
  <si>
    <t>Valor en libros</t>
  </si>
  <si>
    <t>"La relación de bienes inmuebles que conforman el patrimonio, se presenta en formato electrónico según Art. 23 de la Ley General de Contabilidad Gubernamental"</t>
  </si>
  <si>
    <t>Relación de Bienes Inmuebles que Componen el Patrimonio</t>
  </si>
  <si>
    <t>"La relación de bienes muebles que conforman el patrimonio, se presenta en formato electrónico según Art. 23 de la Ley General de Contabilidad Gubernamental"</t>
  </si>
  <si>
    <t>Bajo protesta de decir verdad declaramos que los Estados Financieros y sus Notas son razonablemente correctos y responsabilidad del emisor.</t>
  </si>
  <si>
    <t>4213831000  SERVICIOS PERSONALES</t>
  </si>
  <si>
    <t>5139398000  IMPUESTO DE NOMINA</t>
  </si>
  <si>
    <t>4213832000  MATERIALES Y SUMINISTROS</t>
  </si>
  <si>
    <t>4213833000  SERVICIOS GENERALES</t>
  </si>
  <si>
    <t>1246156100  MAQUINARIA Y EQUIPO</t>
  </si>
  <si>
    <t>3110911500  ESTATAL BIENES MUEBL</t>
  </si>
  <si>
    <t>3110911600  ESTATAL OBRA PÚBLICA</t>
  </si>
  <si>
    <t>3220790201  APLICACIÓN DE REMANENTE PROPIO</t>
  </si>
  <si>
    <t>MAE. Loth Mariano Pérez Camacho</t>
  </si>
  <si>
    <t>1263252201  APARATOS DEPORTIVOS 2010</t>
  </si>
  <si>
    <t>1263656101  MAQUINARIA Y EQUIPO</t>
  </si>
  <si>
    <t>3220000027  RESULTADO DEL EJERCICIO 2019</t>
  </si>
  <si>
    <t>3221792001  REMANENTE CIERRE RECURSOS PROPIOS</t>
  </si>
  <si>
    <t>3221793001  REM CIERRE EST LIBRE</t>
  </si>
  <si>
    <t>3221795002   REM REFRENDO CONVEN</t>
  </si>
  <si>
    <t>Ingresos de Gestión</t>
  </si>
  <si>
    <t>XX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</si>
  <si>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</si>
  <si>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</si>
  <si>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</si>
  <si>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</si>
  <si>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Financieros</t>
  </si>
  <si>
    <t>Gastos de Funcionamiento</t>
  </si>
  <si>
    <t>Aumento por Insuficiencia de Estimaciones por Pérdida o Deterioro u Obsolescencia</t>
  </si>
  <si>
    <t>Inversión Pública no Capitalizable</t>
  </si>
  <si>
    <t>“Bajo protesta de decir verdad declaramos que los Estados Financieros y sus notas, son razonablemente correctos y son responsabilidad del emisor”.</t>
  </si>
  <si>
    <t>Universidad Tecnológica del Norte de Guanajuato
Estado de Actividades
Del 1 de Enero al 31 de Marzo de 2020</t>
  </si>
  <si>
    <t xml:space="preserve">                        M. en C. Andrés Salvador Casillas Barajas</t>
  </si>
  <si>
    <t>Secretario Administrativo de la Universidad</t>
  </si>
  <si>
    <t>Tecnológica del Norte de Guanajuato</t>
  </si>
  <si>
    <t xml:space="preserve">           _________________________________________________</t>
  </si>
  <si>
    <t>Obra Pública en Bienes de Dominio Público</t>
  </si>
  <si>
    <t>3111835000  CONVENIO BIENES MUEBLES</t>
  </si>
  <si>
    <t>2012</t>
  </si>
  <si>
    <t>2013</t>
  </si>
  <si>
    <t>Encargado de Secretaría Administrativa de la Universidad Tecnológica del Norte de Guanajuato</t>
  </si>
  <si>
    <t>2117301007  IVA POR PAGAR</t>
  </si>
  <si>
    <t>Encargado de Secretaría Administrativo de la Universidad Tecnológica del Norte de Guanajuato</t>
  </si>
  <si>
    <t>2119905001  ACREEDORES DIVERSOS</t>
  </si>
  <si>
    <t>4173732201  INS CUAT A LIC E ING</t>
  </si>
  <si>
    <t>4173732202  INS CUA A TEC SUP UN</t>
  </si>
  <si>
    <t>4173732205  EXAMEN EXTRAORDINARIO POR MATERIA</t>
  </si>
  <si>
    <t>4173732209  CONST DE EST O CALIF</t>
  </si>
  <si>
    <t>3220000028  RESULTADO DEL EJERCICIO 2020</t>
  </si>
  <si>
    <t>3221792002   REM REFRENDO RECURS</t>
  </si>
  <si>
    <t>CUENTAS DE ORDEN PRESUPUESTARIAS</t>
  </si>
  <si>
    <t>4173730701  CUOTAS DE TITULACIÓN</t>
  </si>
  <si>
    <t>4173732203  INSCRIPCIÓN INICIAL</t>
  </si>
  <si>
    <t>4173732206  EXAMEN GLOBAL</t>
  </si>
  <si>
    <t>5112121000  HONORARIOS ASIMILABLES A SALARIOS</t>
  </si>
  <si>
    <t>5131314000  TELEFONÍA TRADICIONAL</t>
  </si>
  <si>
    <t>5139392000  OTROS IMPUESTOS Y DERECHOS</t>
  </si>
  <si>
    <t>5599000006  Diferencia por Redondeo</t>
  </si>
  <si>
    <t>Cuenta Pública 2021</t>
  </si>
  <si>
    <t>4173730206  CURSOS OTROS</t>
  </si>
  <si>
    <t>4173730909  SERVICIOS TECNOLOGICOS</t>
  </si>
  <si>
    <t>5131313000  SERVICIO DE AGUA POTABLE</t>
  </si>
  <si>
    <t>5131317000  SERV. ACCESO A INTE</t>
  </si>
  <si>
    <t>1112103048  BANORTE 1143640489 R</t>
  </si>
  <si>
    <t>1112103049  BANORTE 1143638329 G</t>
  </si>
  <si>
    <t>4173732207  CER PAR O TOT DE EST</t>
  </si>
  <si>
    <t>4173730202  TALLERES REMEDIALES</t>
  </si>
  <si>
    <t>4173730405  EXAMEN OTROS</t>
  </si>
  <si>
    <t>DEPORTIVO Y/O CULTURAL</t>
  </si>
  <si>
    <t>X</t>
  </si>
  <si>
    <t>SOCIAL</t>
  </si>
  <si>
    <t>BARCENAS MARTINEZ ANA SOFIA</t>
  </si>
  <si>
    <t>BAMA001205MGTRRNA2</t>
  </si>
  <si>
    <t>GODINEZ IBARRA ALEJANDRA JUDITH</t>
  </si>
  <si>
    <t>GOIA021129MGTDBLA9</t>
  </si>
  <si>
    <t>MARTINEZ AGUIÑAGA ANA BARBARA</t>
  </si>
  <si>
    <t>MAAA001204MGTRGNA3</t>
  </si>
  <si>
    <t>RANGEL RODRIGUEZ FATIMA MARLETH</t>
  </si>
  <si>
    <t>RARF990803MGTNDT00</t>
  </si>
  <si>
    <t>MATA OVIEDO MAGDALENA</t>
  </si>
  <si>
    <t>MAOM020306MGTTVGA7</t>
  </si>
  <si>
    <t>GOMEZ GARCIA OMAR</t>
  </si>
  <si>
    <t>GOGO020810HGTMRMA6</t>
  </si>
  <si>
    <t>GUTIERREZ SANDOVAL CINTHIA KAREN ABIGAIL</t>
  </si>
  <si>
    <t>GUSC000417MGTTNNA5</t>
  </si>
  <si>
    <t>HERNANDEZ TORRES RUBI STEFANIA</t>
  </si>
  <si>
    <t>HETR020509MGTRRBA1</t>
  </si>
  <si>
    <t>RANGEL RODRIGUEZ ANGELA MARIANY</t>
  </si>
  <si>
    <t>RARA990803MGTNDN06</t>
  </si>
  <si>
    <t>GARCIA GUZMAN MONICA GUADALUPE</t>
  </si>
  <si>
    <t>GAGM990504MGTRZN01</t>
  </si>
  <si>
    <t>NECESIDAD APREMIANTE</t>
  </si>
  <si>
    <t>CAMPUZANO VELAZQUEZ MARIA FERNANDA</t>
  </si>
  <si>
    <t>CAVF960529MGTMLR01</t>
  </si>
  <si>
    <t>MARIN CRUCES FRANCISCA GUADALUPE</t>
  </si>
  <si>
    <t>MACF990324MGTRRR01</t>
  </si>
  <si>
    <t>VILLEGAS RAMIREZ ZAIRA GISELA</t>
  </si>
  <si>
    <t>VIRZ990329MGTLMR08</t>
  </si>
  <si>
    <t>ZUÑIGA GONZALEZ CELENA</t>
  </si>
  <si>
    <t>ZUGC020628MGTXNLA2</t>
  </si>
  <si>
    <t>ZÚÑIGA GONZÁLEZ OMAR</t>
  </si>
  <si>
    <t>ZUGO000118HGTXNMA5</t>
  </si>
  <si>
    <t>LÓPEZ SALAZAR LAURA</t>
  </si>
  <si>
    <t>LOSL021021MGTPLRA5</t>
  </si>
  <si>
    <t>CAMPUZANO VELAZQUEZ ROSALBA</t>
  </si>
  <si>
    <t>CAVR980416MGTMLS05</t>
  </si>
  <si>
    <t>TORRES JUAREZ JESUS</t>
  </si>
  <si>
    <t>TOJJ910314HGTRRS01</t>
  </si>
  <si>
    <t>TORRES JUAREZ VALERIA ALEJANDRA</t>
  </si>
  <si>
    <t>TOJV000920MGTRRLA9</t>
  </si>
  <si>
    <t>VAZQUEZ MATA IRIS LISVETH</t>
  </si>
  <si>
    <t>VAMI980924MGTZTR05</t>
  </si>
  <si>
    <t>ROJAS MARTINEZ FATIMA GUADALUPE</t>
  </si>
  <si>
    <t>ROMF990428MGTJRT00</t>
  </si>
  <si>
    <t>ARREDONDO GARCIA NOEMI MONTSERRAT</t>
  </si>
  <si>
    <t>AEGN001016MGTRRMA9</t>
  </si>
  <si>
    <t>ROMERO MEJIA RAFAEL</t>
  </si>
  <si>
    <t>ROMR010601HSPMJFA5</t>
  </si>
  <si>
    <t>SANCHEZ CAMACHO JOSELIN</t>
  </si>
  <si>
    <t>SACJ000925MMCNMSA5</t>
  </si>
  <si>
    <t>VELAZQUEZ MARTINEZ JEOVANY URIEL</t>
  </si>
  <si>
    <t>VEMJ010218HGTLRVA1</t>
  </si>
  <si>
    <t>VELAZQUEZ GARCIA LUIS FERNANDO</t>
  </si>
  <si>
    <t>VEGL951012HGTLRS02</t>
  </si>
  <si>
    <t>SOTO CARRILLO YAQUELIN</t>
  </si>
  <si>
    <t>SOCY000209MGTTRQA2</t>
  </si>
  <si>
    <t>LOPEZ ZUNIGA ROSA ISELA</t>
  </si>
  <si>
    <t>LOZR000518MGTPXSA3</t>
  </si>
  <si>
    <t>BARRON AGREDA MARIA INES</t>
  </si>
  <si>
    <t>BAAI950305MGTRGN02</t>
  </si>
  <si>
    <t>CASTAÑON ANAYA SAUL GERARDO</t>
  </si>
  <si>
    <t>CAAS990716HGTSNL07</t>
  </si>
  <si>
    <t>GUERRERO FRAUSTO ANA MIREYA</t>
  </si>
  <si>
    <t>GUFA020311MGTRRNA8</t>
  </si>
  <si>
    <t>RICO JUÁREZ JORGE</t>
  </si>
  <si>
    <t>RIJJ990626HGTCRR04</t>
  </si>
  <si>
    <t>ULLOA RODRIGUEZ YESENIA MONSERRAT</t>
  </si>
  <si>
    <t>UORY990723MGTLDS05</t>
  </si>
  <si>
    <t>BARCENAS CARDENAS ALONDRA JAZMIN</t>
  </si>
  <si>
    <t>BXCA011026MGTRRLA0</t>
  </si>
  <si>
    <t>GALLEGOS BERNARDO MARIA PAULINA</t>
  </si>
  <si>
    <t>GABP990407MGTLRL08</t>
  </si>
  <si>
    <t>MARTINEZ ROJAS JOSE MARTIN</t>
  </si>
  <si>
    <t>MARM000918HGTRJRA7</t>
  </si>
  <si>
    <t>BRIONES TREJO ANAYELLI</t>
  </si>
  <si>
    <t>BITA991027MGTRRN09</t>
  </si>
  <si>
    <t>SÁNCHEZ RIVERA MARÍA GUADALUPE</t>
  </si>
  <si>
    <t>SARG001017MGTNVDA5</t>
  </si>
  <si>
    <t>ALVAREZ HERNANDEZ MAYRA VIRIDIANA</t>
  </si>
  <si>
    <t>AAHM940608MQTLRY05</t>
  </si>
  <si>
    <t>HERNANDEZ QUINTERO SASIL ABIGAIL</t>
  </si>
  <si>
    <t>HEQS991129MGTRNS05</t>
  </si>
  <si>
    <t>PEREZ CANO FAUSTINO DE JESUS</t>
  </si>
  <si>
    <t>PECF990225HGTRNS00</t>
  </si>
  <si>
    <t>PEREZ LIGAS ARACELI</t>
  </si>
  <si>
    <t>PELA950501MGTRGR07</t>
  </si>
  <si>
    <t>CERVANTES CANO NELLY DE JESUS</t>
  </si>
  <si>
    <t>CECN020708MGTRNLA1</t>
  </si>
  <si>
    <t>JUAREZ HERNANDEZ LINDA GUADALUPE</t>
  </si>
  <si>
    <t>JUHL981201MGTRRN02</t>
  </si>
  <si>
    <t>CORREA AVALOS ARACELI SOLEDAD</t>
  </si>
  <si>
    <t>COAA970826MGTRVR00</t>
  </si>
  <si>
    <t>LOPEZ LUNA LAURA ISELA</t>
  </si>
  <si>
    <t>LOLL000511MGTPNRA8</t>
  </si>
  <si>
    <t>HERNANDEZ BANDA DAVID</t>
  </si>
  <si>
    <t>HEBD990715HJCRNV01</t>
  </si>
  <si>
    <t>MEJIA LOPEZ MARIA GUADALUPE</t>
  </si>
  <si>
    <t>MELG960505MGTJPD00</t>
  </si>
  <si>
    <t>SANCHEZ QUIROZ ADOLFO ANGEL</t>
  </si>
  <si>
    <t>SAQA010328HGTNRDA4</t>
  </si>
  <si>
    <t>TORRES AGUILAR JUANA GUADALUPE</t>
  </si>
  <si>
    <t>TOAJ020412MGTRGNA1</t>
  </si>
  <si>
    <t>ORDAZ RAYAS IVAN</t>
  </si>
  <si>
    <t>OARI981117HGTRYV02</t>
  </si>
  <si>
    <t>MARQUEZ RANGEL BARBARA</t>
  </si>
  <si>
    <t>MARB960507MGTRNR05</t>
  </si>
  <si>
    <t>DORANTES JIMENEZ MELISSA ITZEL</t>
  </si>
  <si>
    <t>DOJM021203MGTRMLA1</t>
  </si>
  <si>
    <t>TERAN HERNANDEZ JESUS EDUARDO</t>
  </si>
  <si>
    <t>TEHJ980412HGTRRS06</t>
  </si>
  <si>
    <t>TERAN HERNANDEZ MARIO ISAAC</t>
  </si>
  <si>
    <t>TEHM020122HGTRRRA1</t>
  </si>
  <si>
    <t>TERAN ORDUÑA VÍCTOR MANUEL</t>
  </si>
  <si>
    <t>TEOV001223HGTRRCA5</t>
  </si>
  <si>
    <t>ESPINO HERNANDEZ LORENZO</t>
  </si>
  <si>
    <t>EIHL920527HGTSRR06</t>
  </si>
  <si>
    <t>RODRIGUEZ RANGEL DAVID</t>
  </si>
  <si>
    <t>RORD951031HGTDNV05</t>
  </si>
  <si>
    <t>MARTINEZ HERNANDEZ MARIA CELINA</t>
  </si>
  <si>
    <t>MAHC930427MGTRRL07</t>
  </si>
  <si>
    <t>GUTIERREZ SANTANA PAOLA GUADALUPE</t>
  </si>
  <si>
    <t>GUSP980825MGTTNL05</t>
  </si>
  <si>
    <t>VARGAS GONZALEZ ALMA JIMENA</t>
  </si>
  <si>
    <t>VXGA980930MQTRNL01</t>
  </si>
  <si>
    <t>GONZALEZ PEDROZA JESUS FERNANDO</t>
  </si>
  <si>
    <t>GOPJ020401HGTNDSA5</t>
  </si>
  <si>
    <t>HERNANDEZ GONZALEZ NAYELI PAOLA</t>
  </si>
  <si>
    <t>HEGN970531MGTRNY09</t>
  </si>
  <si>
    <t>VÁZQUEZ VÁZQUEZ SARA PATRICIA</t>
  </si>
  <si>
    <t>VAVS890603MGTZZR09</t>
  </si>
  <si>
    <t>ROJAS GALLEGOS NANCY GUADALUPE</t>
  </si>
  <si>
    <t>ROGN950405MGTJLN04</t>
  </si>
  <si>
    <t>PALOMARES MANZANO JOSE ADRIAN</t>
  </si>
  <si>
    <t>PAMA020630HGTLNDA4</t>
  </si>
  <si>
    <t>CASTAÑEDA GONZALEZ ALAN JOSUE</t>
  </si>
  <si>
    <t>CXGA001019HGTSNLA9</t>
  </si>
  <si>
    <t>PADRON RUIZ MARIA</t>
  </si>
  <si>
    <t>PARM000120MGTDZRA2</t>
  </si>
  <si>
    <t>ALVAREZ PEREZ CECILIA MARLENNE</t>
  </si>
  <si>
    <t>AAPC010409MGTLRCA5</t>
  </si>
  <si>
    <t>ALVAREZ PEREZ KAREN JULIANA</t>
  </si>
  <si>
    <t>AAPK991007MGTLRR07</t>
  </si>
  <si>
    <t>CAMPUZANO VELAZQUEZ MAYRA PAOLA</t>
  </si>
  <si>
    <t>CAVM991022MGTMLY02</t>
  </si>
  <si>
    <t>CARRANCO ROCHA ANA KAREN</t>
  </si>
  <si>
    <t>CARA020216MGTRCNA9</t>
  </si>
  <si>
    <t>CONSTANTE RANGEL LAURA ALEJANDRA</t>
  </si>
  <si>
    <t>CORL941020MQTNNR00</t>
  </si>
  <si>
    <t>CONTRERAS ROMERO MARIA ISELA</t>
  </si>
  <si>
    <t>CORI000430MGTNMSA9</t>
  </si>
  <si>
    <t>COVARRUBIAS ESTRADA NOHEMI</t>
  </si>
  <si>
    <t>COEN930406MGTVSH02</t>
  </si>
  <si>
    <t>GODINEZ ALVAREZ JOSE MANUEL</t>
  </si>
  <si>
    <t>GOAM990307HGTDLN02</t>
  </si>
  <si>
    <t>GODINEZ CHAVEZ HECTOR EDUARDO</t>
  </si>
  <si>
    <t>GOCH000215HGTDHCA6</t>
  </si>
  <si>
    <t>GOMEZ GUTIERREZ CECILIA</t>
  </si>
  <si>
    <t>GOGC000406MGTMTCA9</t>
  </si>
  <si>
    <t>GONZALEZ RANGEL ROSA MARIA</t>
  </si>
  <si>
    <t>GORR000830MGTNNSA9</t>
  </si>
  <si>
    <t>GUEVARA GRANADOS MARIA SUSANA</t>
  </si>
  <si>
    <t>GUGS001029MGTVRSA4</t>
  </si>
  <si>
    <t>GUEVARA GRANADOS MIREYA</t>
  </si>
  <si>
    <t>GUGM000510MGTVRRA0</t>
  </si>
  <si>
    <t>HERNÁNDEZ MOLINA ELVIRA GUADALUPE</t>
  </si>
  <si>
    <t>HEME001120MGTRLLA6</t>
  </si>
  <si>
    <t>HUERTA CARRILLO ELVIRA</t>
  </si>
  <si>
    <t>HUCE980125MGTRRL06</t>
  </si>
  <si>
    <t>LEDESMA RANGEL MARIA TERESA</t>
  </si>
  <si>
    <t>LERT981108MGTDNR02</t>
  </si>
  <si>
    <t>LOPEZ SALAZAR LAURA</t>
  </si>
  <si>
    <t>MEJIA CASAS CRISTINA</t>
  </si>
  <si>
    <t>MECC010614MGTJSRA6</t>
  </si>
  <si>
    <t>PATIÑO LICEA JUAN DANIEL</t>
  </si>
  <si>
    <t>PALJ990420HGTTCN09</t>
  </si>
  <si>
    <t>PEINADO SEGURA ANA MARIA</t>
  </si>
  <si>
    <t>PESA000823MGTNGNA9</t>
  </si>
  <si>
    <t>RAMIREZ GUERRERO SONIA</t>
  </si>
  <si>
    <t>RAGS011107MGTMRNA7</t>
  </si>
  <si>
    <t>RAMIREZ LOPEZ JESSICA GUADALUPE</t>
  </si>
  <si>
    <t>RALJ000601MGTMPSA1</t>
  </si>
  <si>
    <t>RAMIREZ SUAREZ SANDRA GUADALUPE</t>
  </si>
  <si>
    <t>RASS980921MGTMRN00</t>
  </si>
  <si>
    <t>RANGEL GUERRERO RUBI</t>
  </si>
  <si>
    <t>ROCHA GONZALEZ SANDRA ISABEL</t>
  </si>
  <si>
    <t>RODRIGUEZ ARREDONDO CARMINA</t>
  </si>
  <si>
    <t>SALAZAR AYALA JUAN ANTONIO</t>
  </si>
  <si>
    <t>SANCHEZ YAÑEZ MARIANA GUADALUPE</t>
  </si>
  <si>
    <t>VAZQUEZ VAZQUEZ SARA PATRICIA</t>
  </si>
  <si>
    <t>ZARAZUA RANGEL BERENICE</t>
  </si>
  <si>
    <t>ROGS020823MGTCNNA0</t>
  </si>
  <si>
    <t>ZUÑIGA GONZALEZ OMAR</t>
  </si>
  <si>
    <t>SAAC010311MQTNGRA5</t>
  </si>
  <si>
    <t>GUILLEN OLVERA BRENDA</t>
  </si>
  <si>
    <t>GUOB010228MQTLLRA5</t>
  </si>
  <si>
    <t>LOPEZ ZUÑIGA ROSA ISELA</t>
  </si>
  <si>
    <t>ROMB991107MGTJJR02</t>
  </si>
  <si>
    <t>RIOM990514MGTVLY09</t>
  </si>
  <si>
    <t>MARTINEZ ROJAS LIDIA</t>
  </si>
  <si>
    <t>RIVERA OLVERA MAYRA</t>
  </si>
  <si>
    <t>ROJAS MEJIA BRENDA YADIRA</t>
  </si>
  <si>
    <t>SANCHEZ AGUILAR MARIA DEL CARMEN</t>
  </si>
  <si>
    <t>MARL990331MGTRJD03</t>
  </si>
  <si>
    <t>VASV010221MGTLRRA7</t>
  </si>
  <si>
    <t>VALTIERRA SUAREZ VERONICA ARLETH</t>
  </si>
  <si>
    <t>SAJI000228MGTLMSA2</t>
  </si>
  <si>
    <t>HERNANDEZ ALAMOS DULCE CAROLINA</t>
  </si>
  <si>
    <t>HEAD000819MDFRLLA8</t>
  </si>
  <si>
    <t>GUERRA BARRON PAOLA</t>
  </si>
  <si>
    <t>GUBP980821MGTRRL09</t>
  </si>
  <si>
    <t>RENDIMIENTO ACADEMICO</t>
  </si>
  <si>
    <t>DIAZ PRADO MARIA ISABEL</t>
  </si>
  <si>
    <t>DIPI980921MGTZRS09</t>
  </si>
  <si>
    <t>LOREDO ARTIAGA JEANETTE RUBI</t>
  </si>
  <si>
    <t>LOAJ990913MGTRRN04</t>
  </si>
  <si>
    <t>MUNGUIA RESENDIZ MARIANA LUCERO</t>
  </si>
  <si>
    <t>MURM991023MGTNSR04</t>
  </si>
  <si>
    <t>VELAZQUEZ CARRANZA MIGUEL ANGEL</t>
  </si>
  <si>
    <t>VECM990209HGTLRG05</t>
  </si>
  <si>
    <t>MIRANDA JIMENEZ ANA KAREN</t>
  </si>
  <si>
    <t>MIJA020828MGTRMNA3</t>
  </si>
  <si>
    <t>SILVA GUTIERREZ DULCE MARIA</t>
  </si>
  <si>
    <t>SIGD010507MGTLTLA4</t>
  </si>
  <si>
    <t>PEREZ GARCIA ADAN</t>
  </si>
  <si>
    <t>PEGA001029HGTRRDA6</t>
  </si>
  <si>
    <t>PICHARDO ZARAZUA ANA KAREN</t>
  </si>
  <si>
    <t>PIZA020410MGTCRNA1</t>
  </si>
  <si>
    <t>BELMONT ARVIZU JOSE ALI</t>
  </si>
  <si>
    <t>BEAA920225HGTLRL07</t>
  </si>
  <si>
    <t>BUENROSTRO MENDEZ MARIA LIZBETH</t>
  </si>
  <si>
    <t>BUML991020MGTNNZ00</t>
  </si>
  <si>
    <t>MARTINEZ  MAIRELY JAQUELINE</t>
  </si>
  <si>
    <t>MAXM000225MNERXRA2</t>
  </si>
  <si>
    <t>MARTINEZ ARREDONDO MARIA LORENA</t>
  </si>
  <si>
    <t>MAAL000303MGTRRRA5</t>
  </si>
  <si>
    <t>PEÑA LOPEZ MARIA DE MONCERRAT</t>
  </si>
  <si>
    <t>PELM000820MGTXPNA9</t>
  </si>
  <si>
    <t>RAMIREZ GODINEZ JENIFER GUADALUPE</t>
  </si>
  <si>
    <t>RAGJ990928MGTMDN02</t>
  </si>
  <si>
    <t>RODRIGUEZ AGUILAR KARINA</t>
  </si>
  <si>
    <t>ROAK000113MGTDGRA2</t>
  </si>
  <si>
    <t>VARGAS ESTRADA CESAR ANGEL</t>
  </si>
  <si>
    <t>VAEC000726HGTRSSA8</t>
  </si>
  <si>
    <t>VENEGAS ALARCON DANIELA ADONAI</t>
  </si>
  <si>
    <t>VEAD971202MGTNLN06</t>
  </si>
  <si>
    <t>CABRERA CHAVERO CLAUDIA AMELLALY</t>
  </si>
  <si>
    <t>CACC980827MGTBHL07</t>
  </si>
  <si>
    <t>VELAZQUEZ BOLAÑOS MARIA DE LA LUZ CLARA</t>
  </si>
  <si>
    <t>VEBL990106MGTLLZ02</t>
  </si>
  <si>
    <t>VELAZQUEZ HERNANDEZ MARIA DAMARIS</t>
  </si>
  <si>
    <t>VEHD991209MGTLRM00</t>
  </si>
  <si>
    <t>ARVIZU VALADEZ VANESSA</t>
  </si>
  <si>
    <t>AIVV970721MGTRLN08</t>
  </si>
  <si>
    <t>LOPEZ LABRADA JIMENA</t>
  </si>
  <si>
    <t>LOLJ010418MGTPBMA9</t>
  </si>
  <si>
    <t>PADIERNA YAÑEZ JUAN RAMON</t>
  </si>
  <si>
    <t>PAYJ010716HGTDXNA5</t>
  </si>
  <si>
    <t>PATLAN GONZALEZ PAOLA GUADALUPE</t>
  </si>
  <si>
    <t>PAGP001002MGTTNLA3</t>
  </si>
  <si>
    <t>GOMEZ ORTIZ PATRICIA</t>
  </si>
  <si>
    <t>GOOP991107MGTMRT08</t>
  </si>
  <si>
    <t>RODRIGUEZ MORA NADIA</t>
  </si>
  <si>
    <t>ROMN980919MGTDRD00</t>
  </si>
  <si>
    <t>AGUILAR BAUTISTA ITZEL CONCEPCION</t>
  </si>
  <si>
    <t>AUBI991015MGTGTT09</t>
  </si>
  <si>
    <t>ANAYA CONTRERAS CECILIA GERALDY</t>
  </si>
  <si>
    <t>AACC991021MGTNNC03</t>
  </si>
  <si>
    <t>ELIZARRAGA HERNANDEZ EVELIN</t>
  </si>
  <si>
    <t>EIHE021007MGTLRVA8</t>
  </si>
  <si>
    <t>HERNANDEZ RODRIGUEZ ANA REGINA</t>
  </si>
  <si>
    <t>HERA990227MGTRDN01</t>
  </si>
  <si>
    <t>IBARRA MATA KAREN DANIELA</t>
  </si>
  <si>
    <t>IAMK000603MGTBTRA4</t>
  </si>
  <si>
    <t>RANGEL FLORES JAQUELINE</t>
  </si>
  <si>
    <t>RAFJ990930MGTNLQ01</t>
  </si>
  <si>
    <t>BARRIENTOS GONZALEZ MARIA ISABEL</t>
  </si>
  <si>
    <t>BAGI970712MGTRNS07</t>
  </si>
  <si>
    <t>DEANDA SORIA DIANA PAULA</t>
  </si>
  <si>
    <t>DESD020515MGTNRNA9</t>
  </si>
  <si>
    <t>EXIGA JUAREZ LUZ FABIOLA</t>
  </si>
  <si>
    <t>EIJL020318MGTXRZA4</t>
  </si>
  <si>
    <t>GARCIA ESCAMILLA VICTOR ALFONSO</t>
  </si>
  <si>
    <t>GAEV921022HNERSC03</t>
  </si>
  <si>
    <t>LINO DURAN RAUL SALOMON</t>
  </si>
  <si>
    <t>LIDR001202HGTNRLA8</t>
  </si>
  <si>
    <t>PEREZ PRADO MANUEL ALEJANDRO</t>
  </si>
  <si>
    <t>PEPM011125HGTRRNA8</t>
  </si>
  <si>
    <t>RODRIGUEZ CARDENAS PAOLA</t>
  </si>
  <si>
    <t>ROCP001209MGTDRLA6</t>
  </si>
  <si>
    <t>SALINAS TINAJERO LUIS MIGUEL</t>
  </si>
  <si>
    <t>SATL021009HGTLNSA2</t>
  </si>
  <si>
    <t>GONZALEZ MORA MARISELA</t>
  </si>
  <si>
    <t>GOMM870506MGTNRR04</t>
  </si>
  <si>
    <t>MARTINEZ TREJO REBECA</t>
  </si>
  <si>
    <t>MATR990928MGTRRB07</t>
  </si>
  <si>
    <t>PEREZ ROMERO JORGE DANIEL</t>
  </si>
  <si>
    <t>PERJ980123HGTRMR03</t>
  </si>
  <si>
    <t>RODRIGUEZ LOPEZ MARIA MONSERRAT</t>
  </si>
  <si>
    <t>ROLM930414MGTDPN04</t>
  </si>
  <si>
    <t>VELAZQUEZ RIVERA ANA KAREN</t>
  </si>
  <si>
    <t>VERA991020MGTLVN03</t>
  </si>
  <si>
    <t>PEREZ PEREZ ANAYELI</t>
  </si>
  <si>
    <t>PEPA951019MGTRRN05</t>
  </si>
  <si>
    <t>VAZQUEZ MATA ROSA ARACELI</t>
  </si>
  <si>
    <t>VAMR941005MDFZTS03</t>
  </si>
  <si>
    <t>PEREZ VENEGAS MARIA TERESA</t>
  </si>
  <si>
    <t>PEVT020929MGTRNRA2</t>
  </si>
  <si>
    <t>RODRIGUEZ MORA SAMANTHA</t>
  </si>
  <si>
    <t>ROMS020508MGTDRMA0</t>
  </si>
  <si>
    <t>ROJAS RODRIGUEZ NANCY LIZETH</t>
  </si>
  <si>
    <t>RORN990511MGTJDN07</t>
  </si>
  <si>
    <t>SOTO GONZALEZ CRISTINA</t>
  </si>
  <si>
    <t>SOGC000430MGTTNRA9</t>
  </si>
  <si>
    <t>RINCÓN SOLÍS DANIELA BERENICE</t>
  </si>
  <si>
    <t>RISD000405MGTNLNA6</t>
  </si>
  <si>
    <t>BACA ORTIZ PAULINA</t>
  </si>
  <si>
    <t>BAOP010907MGTCRLA4</t>
  </si>
  <si>
    <t>BELTRAN CASTILLO YAZMIN</t>
  </si>
  <si>
    <t>BECY011118MGTLSZA2</t>
  </si>
  <si>
    <t>CRUZ MIRANDA CESAR ANTONIO</t>
  </si>
  <si>
    <t>CUMC010917HGTRRSA3</t>
  </si>
  <si>
    <t>GARCIA PARRA JEANETTE GUADALUPE</t>
  </si>
  <si>
    <t>GAPJ020307MGTRRNA0</t>
  </si>
  <si>
    <t>LOPEZ MATA KARIME JULISSA</t>
  </si>
  <si>
    <t>LOMK021012MGTPTRA7</t>
  </si>
  <si>
    <t>MARTINEZ ARREDONDO DIANA ELIZABETH</t>
  </si>
  <si>
    <t>MAAD021012MGTRRNA4</t>
  </si>
  <si>
    <t>RAMIREZ HERNANDEZ RONALDO</t>
  </si>
  <si>
    <t>RAHR020704HGTMRNA6</t>
  </si>
  <si>
    <t>RIVERA MORALES CARLOS HUMBERTO</t>
  </si>
  <si>
    <t>RIMC021108HGTVRRA3</t>
  </si>
  <si>
    <t>CAMACHO MARTINEZ JORGE ALEJANDRO</t>
  </si>
  <si>
    <t>CAMJ000401HGTMRRA0</t>
  </si>
  <si>
    <t>DÍAZ GONZÁLEZ JAZMÍN GUADALUPE</t>
  </si>
  <si>
    <t>DIGJ020608MGTZNZA7</t>
  </si>
  <si>
    <t>GONZALEZ GARCIA FERNANDO</t>
  </si>
  <si>
    <t>GOGF990112HGTNRR05</t>
  </si>
  <si>
    <t>MARTINEZ MELENDEZ IRIS ADRIANA</t>
  </si>
  <si>
    <t>MAMI990919MGTRLR03</t>
  </si>
  <si>
    <t>RAMIREZ MORALES FERNANDO</t>
  </si>
  <si>
    <t>RAMF000416HGTMRRA7</t>
  </si>
  <si>
    <t>VILLANUEVA DOMINGUEZ ALEXIA PATRICIA</t>
  </si>
  <si>
    <t>VIDA010924MGTLMLA8</t>
  </si>
  <si>
    <t>BARRIENTOS DELGADO ERENDIDA</t>
  </si>
  <si>
    <t>BADE941211MGTRLR07</t>
  </si>
  <si>
    <t>CAMACHO AVILES MARIA EUGENIA</t>
  </si>
  <si>
    <t>CAAE880713MGTMVG00</t>
  </si>
  <si>
    <t>CANO VELAZQUEZ ESMERALDA</t>
  </si>
  <si>
    <t>CAVE000614MGTNLSA6</t>
  </si>
  <si>
    <t>CONTRERAS RIVERA MAYRA YESENIA</t>
  </si>
  <si>
    <t>CORM021127MGTNVYA3</t>
  </si>
  <si>
    <t>DEANDA AVALOS DIANA VALERIA</t>
  </si>
  <si>
    <t>DEAD991025MGTNVN03</t>
  </si>
  <si>
    <t>GOMEZ SANCHEZ JUAN JESUS</t>
  </si>
  <si>
    <t>GOSJ991111HTSMNN02</t>
  </si>
  <si>
    <t>GONZÁLEZ FLORES JESÚS ALEJANDRO</t>
  </si>
  <si>
    <t>GOFJ010419HGTNLSA0</t>
  </si>
  <si>
    <t>GUTIERREZ CERVANTES KARLA BEATRIZ</t>
  </si>
  <si>
    <t>GUCK880411MDFTRR01</t>
  </si>
  <si>
    <t>PEREZ GARCIA ELENA</t>
  </si>
  <si>
    <t>PEGE980818MGTRRL05</t>
  </si>
  <si>
    <t>RANGEL  MARISOL</t>
  </si>
  <si>
    <t>RAXM991102MNENXR02</t>
  </si>
  <si>
    <t>RODRIGUEZ CARDENAS ANA CRISTINA</t>
  </si>
  <si>
    <t>ROCA000114MQTDRNA1</t>
  </si>
  <si>
    <t>RODRIGUEZ MARES CARLOS JOEL</t>
  </si>
  <si>
    <t>ROMC990915HGTDRR03</t>
  </si>
  <si>
    <t>BALDERAS OLVERA ELIZABETH</t>
  </si>
  <si>
    <t>BAOE990929MGTLLL09</t>
  </si>
  <si>
    <t>RAMIREZ VELAZQUEZ ALEJANDRO</t>
  </si>
  <si>
    <t>RAVA000303HGTMLLA9</t>
  </si>
  <si>
    <t>AGUILAR HERRERA YESSICA NOHEMI</t>
  </si>
  <si>
    <t>AUHY020222MGTGRSA3</t>
  </si>
  <si>
    <t>FUENTES VELAZQUEZ IRVIN ADAIR</t>
  </si>
  <si>
    <t>FUVI000909HMCNLRA6</t>
  </si>
  <si>
    <t>LUGO PEÑA JOSE ALEJANDRO</t>
  </si>
  <si>
    <t>LUPA021231HGTGXLA3</t>
  </si>
  <si>
    <t>PEÑA GALVAN JORGE ARMANDO</t>
  </si>
  <si>
    <t>PEGJ990320HGTXLR01</t>
  </si>
  <si>
    <t>RAMIREZ BUENROSTRO MARIA ARELI</t>
  </si>
  <si>
    <t>RABA020401MGTMNRA7</t>
  </si>
  <si>
    <t>ROBLEDO MARES GUADALUPE MONSERRATT</t>
  </si>
  <si>
    <t>ROMG980210MGTBRD03</t>
  </si>
  <si>
    <t>PALACIOS LANDEROS JORGE</t>
  </si>
  <si>
    <t>PALJ020720HGTLNRA9</t>
  </si>
  <si>
    <t>PEREZ SALINAS LIZBETH</t>
  </si>
  <si>
    <t>PESL990302MGTRLZ01</t>
  </si>
  <si>
    <t>RODRIGUEZ RAMIREZ BRENDA ANAHI</t>
  </si>
  <si>
    <t>RORB020606MGTDMRA7</t>
  </si>
  <si>
    <t>PEREZ RODRIGUEZ GABRIELA</t>
  </si>
  <si>
    <t>PERG010905MGTRDBA6</t>
  </si>
  <si>
    <t>DUARTE VELAZQUEZ DANIEL</t>
  </si>
  <si>
    <t>DUVD020611HGTRLNA0</t>
  </si>
  <si>
    <t>GODINEZ VILLEGAS ANA JIMENA</t>
  </si>
  <si>
    <t>GOVA990203MGTDLN07</t>
  </si>
  <si>
    <t>PICHARDO ZARAZUA ALEJANDRO</t>
  </si>
  <si>
    <t>PIZA021108HGTCRLA6</t>
  </si>
  <si>
    <t>RINCON VALTIERRA MARIA ALONDRA</t>
  </si>
  <si>
    <t>RIVA960930MGTNLL05</t>
  </si>
  <si>
    <t>GODINEZ MATA SCHOENSTAT ANDREA</t>
  </si>
  <si>
    <t>GOMS010920MGTDTCA9</t>
  </si>
  <si>
    <t>GUTIERREZ VILLEGAS CITLALY YARET</t>
  </si>
  <si>
    <t>GUVC020220MGTTLTA3</t>
  </si>
  <si>
    <t>PEREZ MATEHUALA EDUARDO FRANCISCO</t>
  </si>
  <si>
    <t>PEME000711HGTRTDA9</t>
  </si>
  <si>
    <t>PEREZ MATEHUALA REYNA GUADALUPE</t>
  </si>
  <si>
    <t>PEMR980109MSPRTY00</t>
  </si>
  <si>
    <t>ROJAS GARCIA LUIS GUSTAVO</t>
  </si>
  <si>
    <t>ROGL000903HGTJRSA2</t>
  </si>
  <si>
    <t>VARGAS MARTINEZ MARIA DEL CARMEN</t>
  </si>
  <si>
    <t>VAMC021017MGTRRRA7</t>
  </si>
  <si>
    <t>CERVANTES SANCHEZ ARIANA</t>
  </si>
  <si>
    <t>CESA000621MGTRNRA3</t>
  </si>
  <si>
    <t>CORTES SANDOVAL BETSABE</t>
  </si>
  <si>
    <t>COSB931215MGTRNT06</t>
  </si>
  <si>
    <t>MONJE ZAVALA ESTEFANI GUADALUPE</t>
  </si>
  <si>
    <t>MOZE011012MGTNVSA2</t>
  </si>
  <si>
    <t>LOZANO HERNANDEZ ANGELA YEXENIA</t>
  </si>
  <si>
    <t>LOHA010720MGTZRNA6</t>
  </si>
  <si>
    <t>ESCALANTE RANGEL ESTEFANIA LIZBETH</t>
  </si>
  <si>
    <t>EARE910816MGTSNS07</t>
  </si>
  <si>
    <t>VAZQUEZ CERVANTES DIEGO YAHIR</t>
  </si>
  <si>
    <t>VACD020730HGTZRGA6</t>
  </si>
  <si>
    <t>ARTEAGA GARCÍA REYNA ADRIANA</t>
  </si>
  <si>
    <t>AEGR960327MGTRRY01</t>
  </si>
  <si>
    <t>CARRILLO RUGERIO YEDID ALEXANDRA</t>
  </si>
  <si>
    <t>CARY000210MGTRGDA8</t>
  </si>
  <si>
    <t>LOPEZ RAMIREZ DANIEL</t>
  </si>
  <si>
    <t>LORD000203HQTPMNA3</t>
  </si>
  <si>
    <t>DIAZ MARTINEZ ANA GABRIELA</t>
  </si>
  <si>
    <t>DIMA990423MGTZRN05</t>
  </si>
  <si>
    <t>DURAN HERNANDEZ MARIA DEL SOCORRO</t>
  </si>
  <si>
    <t>DUHS981008MGTRRC02</t>
  </si>
  <si>
    <t>FRIAS RAMIREZ DIANA MARIA</t>
  </si>
  <si>
    <t>FIRD980921MGTRMN08</t>
  </si>
  <si>
    <t>GONZALEZ JUAREZ JORGE ALBERTO</t>
  </si>
  <si>
    <t>GOJJ850923HGTNRR06</t>
  </si>
  <si>
    <t>PALACIOS GUERRERO NAYELI BERENICE</t>
  </si>
  <si>
    <t>PAGN990216MGTLRY02</t>
  </si>
  <si>
    <t>RODRIGUEZ RAMIREZ KARINA MARIEL</t>
  </si>
  <si>
    <t>RORK920127MGTDMR02</t>
  </si>
  <si>
    <t>ROJAS RICO ADRY ARELI</t>
  </si>
  <si>
    <t>RORA981214MGTJCD03</t>
  </si>
  <si>
    <t>SALAZAR MENDEZ CRISTOBAL ARTURO</t>
  </si>
  <si>
    <t>SAMC991025HGTLNR07</t>
  </si>
  <si>
    <t>ALVARADO CAMACHO PERLA DANIELA</t>
  </si>
  <si>
    <t>AACP990704MQTLMR00</t>
  </si>
  <si>
    <t>AMADOR PEREZ TONANTZIN</t>
  </si>
  <si>
    <t>AAPT981102MGTMRN04</t>
  </si>
  <si>
    <t>HERNANDEZ CABRERA LIZETH NOEMI</t>
  </si>
  <si>
    <t>HECL990419MGTRBZ01</t>
  </si>
  <si>
    <t>RUIZ VALDEZ ADRIANA YAZMIN</t>
  </si>
  <si>
    <t>RUVA000819MGTZLDA7</t>
  </si>
  <si>
    <t>SANCHEZ CHAVERO MARIA JAQUELIN</t>
  </si>
  <si>
    <t>SACJ990601MQTNHQ04</t>
  </si>
  <si>
    <t>LÓPEZ GARCÍA EMMANUEL</t>
  </si>
  <si>
    <t>LOGE001112HGTPRMA4</t>
  </si>
  <si>
    <t>NÚÑEZ GODÍNEZ CITLALY ANAYATZIN</t>
  </si>
  <si>
    <t>NUGC001212MGTXDTA1</t>
  </si>
  <si>
    <t>PEÑA GALVÁN JORGE ARMANDO</t>
  </si>
  <si>
    <t>SANCHEZ CABRERA LUIS DANIEL</t>
  </si>
  <si>
    <t>SACL010414HGTNBSA4</t>
  </si>
  <si>
    <t>VILLEGAS SANCHEZ ANDRES</t>
  </si>
  <si>
    <t>VISA981130HGTLNN07</t>
  </si>
  <si>
    <t>ROJO GONZALEZ MARIA DE JESUS</t>
  </si>
  <si>
    <t>ROGJ001007MGTJNSA3</t>
  </si>
  <si>
    <t>AGUILAR NUÑEZ ALBERTO</t>
  </si>
  <si>
    <t>AUNA010423HGTGXLA4</t>
  </si>
  <si>
    <t>MÉNDEZ GONZÁLEZ JUAN MANUEL</t>
  </si>
  <si>
    <t>MEGJ991224HGTNNN08</t>
  </si>
  <si>
    <t>VARGAS HERNÁNDEZ ANGELA</t>
  </si>
  <si>
    <t>VAHA011010MGTRRNA8</t>
  </si>
  <si>
    <t>ALVARADO CAMACHO VALERIA YAMILETH</t>
  </si>
  <si>
    <t>AACV010129MGTLMLA9</t>
  </si>
  <si>
    <t>RAMIREZ LUGO ERIKA GUADALUPE</t>
  </si>
  <si>
    <t>RALE021125MGTMGRB8</t>
  </si>
  <si>
    <t>CASABLANCA GUTIERREZ OMAR</t>
  </si>
  <si>
    <t>CXGO001120HGTSTMA3</t>
  </si>
  <si>
    <t>GRANADOS MENDEZ ARELY ADRIANA</t>
  </si>
  <si>
    <t>GAMA010707MGTRNRA3</t>
  </si>
  <si>
    <t>HERNÁNDEZ SALAS BIBIANA ELIZABETH</t>
  </si>
  <si>
    <t>HESB010620MGTRLBA3</t>
  </si>
  <si>
    <t>HERNANDEZ SALAZAR ALONDRA MONTSERRAT</t>
  </si>
  <si>
    <t>HESA970809MGTRLL01</t>
  </si>
  <si>
    <t>LOYOLA RANGEL JANETH</t>
  </si>
  <si>
    <t>LORJ000525MGTYNNA0</t>
  </si>
  <si>
    <t>VILLAFUERTE PEREZ ADRIANA</t>
  </si>
  <si>
    <t>VIPA960131MGTLRD04</t>
  </si>
  <si>
    <t>CASTILLO HERNANDEZ LIZBETH GUADALUPE</t>
  </si>
  <si>
    <t>CAHL990820MGTSRZ03</t>
  </si>
  <si>
    <t>CONTRERAS PIÑON JEOVANI ALEJANDRO</t>
  </si>
  <si>
    <t>COPJ950504HGTNXV01</t>
  </si>
  <si>
    <t>GLORIA SALAZAR MARIA LUISA</t>
  </si>
  <si>
    <t>GOSL850621MGTLLS02</t>
  </si>
  <si>
    <t>GUERRA HERNANDEZ SCHOENSTATT SARABY</t>
  </si>
  <si>
    <t>GUHS980701MGTRRC06</t>
  </si>
  <si>
    <t>GUIA BAUTISTA LOURDES IRAIS</t>
  </si>
  <si>
    <t>GUBL991101MGTXTR07</t>
  </si>
  <si>
    <t>LEYVA HERRERA YUHTSE SOLEDAD</t>
  </si>
  <si>
    <t>LEHY000605MGTYRHA0</t>
  </si>
  <si>
    <t>MARTINEZ MEDINA PRICILA ABIGAIL</t>
  </si>
  <si>
    <t>MAMP981219MGTRDR03</t>
  </si>
  <si>
    <t>MENDEZ MANZANO CAROLINA</t>
  </si>
  <si>
    <t>MEMC991106MGTNNR05</t>
  </si>
  <si>
    <t>MENDEZ ROMERO SCHOENSTATT SOLEDAD</t>
  </si>
  <si>
    <t>MERS950103MGTNMC07</t>
  </si>
  <si>
    <t>MENDIOLA RAMIREZ YESICA AIME</t>
  </si>
  <si>
    <t>MERY950921MGTNMS06</t>
  </si>
  <si>
    <t>NOLASCO LARA MARISOL</t>
  </si>
  <si>
    <t>NOLM910916MGTLRR04</t>
  </si>
  <si>
    <t>PAULIN GARCIA NOE DE JESUS</t>
  </si>
  <si>
    <t>PAGN990910HGTLRX02</t>
  </si>
  <si>
    <t>RANGEL X MARISOL</t>
  </si>
  <si>
    <t>RODRIGUEZ ZAVALA CARLOS SAUL</t>
  </si>
  <si>
    <t>ROZC991210HMCDVR09</t>
  </si>
  <si>
    <t>TOVAR ALDAVERA LUZ GABRIELA</t>
  </si>
  <si>
    <t>TOAL960831MGTVLZ09</t>
  </si>
  <si>
    <t>TRUJILLO AZPEITIA FABIOLA</t>
  </si>
  <si>
    <t>TUAF990919MGTRZB00</t>
  </si>
  <si>
    <t>ZERMEÑO CHAVEZ LUIS RAFAEL</t>
  </si>
  <si>
    <t>ZECL990616HGTRHS01</t>
  </si>
  <si>
    <t>ALVARADO GARCIA NOEMI</t>
  </si>
  <si>
    <t>AAGN990704MGTLRM02</t>
  </si>
  <si>
    <t>CHAVERO GARCIA YULIANA</t>
  </si>
  <si>
    <t>CAGY930703MGTHRL06</t>
  </si>
  <si>
    <t>IBARRA ZARATE EMMA</t>
  </si>
  <si>
    <t>IAZE981220MGTBRM05</t>
  </si>
  <si>
    <t>FRANCO MIRANDA DULCE MARIA</t>
  </si>
  <si>
    <t>FAMD010529MMCRRLA7</t>
  </si>
  <si>
    <t>TORRES RANGEL PAOLA RUBÍ</t>
  </si>
  <si>
    <t>TORP020402MGTRNLA6</t>
  </si>
  <si>
    <t>BOCANEGRA RODRÍGUEZ MARÍA GUADALUPE</t>
  </si>
  <si>
    <t>BORG001126MGTCDDA3</t>
  </si>
  <si>
    <t>BRIONES AGUILAR ANDREA ESTEFANÍA</t>
  </si>
  <si>
    <t>BIAA001125MGTRGNA7</t>
  </si>
  <si>
    <t>DE LA VEGA ZUÑIGA DIANA</t>
  </si>
  <si>
    <t>VEZD010219MQTGXNA9</t>
  </si>
  <si>
    <t>ESTRADA GÓMEZ ALMA KARINA</t>
  </si>
  <si>
    <t>EAGA001107MGTSMLA2</t>
  </si>
  <si>
    <t>GONZALEZ HERNANDEZ ANA LIZETH</t>
  </si>
  <si>
    <t>GOHA000312MGTNRNA0</t>
  </si>
  <si>
    <t>PACHECO MIRANDA OMAR</t>
  </si>
  <si>
    <t>PAMO010101HGTCRMA6</t>
  </si>
  <si>
    <t>ROMERO RIVAS ANAYELI</t>
  </si>
  <si>
    <t>RORA001115MGTMVNA0</t>
  </si>
  <si>
    <t>MEDRANO RODRIGUEZ MARIA ELENA</t>
  </si>
  <si>
    <t>MERE990722MGTDDL02</t>
  </si>
  <si>
    <t>MONTES ROMERO CARLOS ALBERTO</t>
  </si>
  <si>
    <t>MORC980425HGTNMR07</t>
  </si>
  <si>
    <t>ROMERO SANCHEZ JOSE CRISTIAN</t>
  </si>
  <si>
    <t>ROSC981124HGTMNR04</t>
  </si>
  <si>
    <t>ALVAREZ SOSA GEISOL JANNET</t>
  </si>
  <si>
    <t>AASG011027MGTLSSA2</t>
  </si>
  <si>
    <t>DIAZ MARTINEZ JUAN FELIPE</t>
  </si>
  <si>
    <t>DIMJ020522HGTZRNA5</t>
  </si>
  <si>
    <t>HERNANDEZ HUERTA LUIS</t>
  </si>
  <si>
    <t>HEHL010103HGTRRSA1</t>
  </si>
  <si>
    <t>HERNANDEZ MOLINA EMMANUEL</t>
  </si>
  <si>
    <t>HEME010907HGTRLMA1</t>
  </si>
  <si>
    <t>MATA CASAS GERARDO ARIEL</t>
  </si>
  <si>
    <t>MACG020219HGTTSRA5</t>
  </si>
  <si>
    <t>RANGEL BAEZA ESMERALDA</t>
  </si>
  <si>
    <t>RABE020814MGTNZSA6</t>
  </si>
  <si>
    <t>RIVERA PRADO ARACELI ABIGAIL</t>
  </si>
  <si>
    <t>RIPA001026MGTVRRA4</t>
  </si>
  <si>
    <t>TORRES PEREZ DIEGO</t>
  </si>
  <si>
    <t>TOPD001130HGTRRGA3</t>
  </si>
  <si>
    <t>SUÁREZ RANGEL NALLELY</t>
  </si>
  <si>
    <t>SURN010921MGTRNLA4</t>
  </si>
  <si>
    <t>ALEJANDRI VAZQUEZ PEDRO MIGUEL</t>
  </si>
  <si>
    <t>AEVP000208HGTLZDA0</t>
  </si>
  <si>
    <t>BAUTISTA ROSAS CLAUDIA JIMENA</t>
  </si>
  <si>
    <t>BARC010415MGTTSLA5</t>
  </si>
  <si>
    <t>BOLAÑOS DURAN REGINA JAQUELINE</t>
  </si>
  <si>
    <t>BODR000907MGTLRGA4</t>
  </si>
  <si>
    <t>FRÍAS RAMÍREZ MARTHA LUISA</t>
  </si>
  <si>
    <t>FIRM000925MGTRMRA2</t>
  </si>
  <si>
    <t>GASPAR GARCIA FABIOLA</t>
  </si>
  <si>
    <t>GAGF000610MGTSRBA7</t>
  </si>
  <si>
    <t>GOMEZ GONZALEZ JOSE JESUS</t>
  </si>
  <si>
    <t>GOGJ001108HQTMNSA7</t>
  </si>
  <si>
    <t>HERNANDEZ MORALES KARLA IBET</t>
  </si>
  <si>
    <t>HEMK000805MGTRRRA7</t>
  </si>
  <si>
    <t>MARTINEZ LOREDO LILIANA MARISOL</t>
  </si>
  <si>
    <t>MALL890126MGTRRL06</t>
  </si>
  <si>
    <t>OLACHIA MARTINEZ GUSTAVO</t>
  </si>
  <si>
    <t>OAMG010725HGTLRSA1</t>
  </si>
  <si>
    <t>RAMIREZ CASAS FRANCISCO</t>
  </si>
  <si>
    <t>RACF770328HGTMSR07</t>
  </si>
  <si>
    <t>RODRÍGUEZ RODRÍGUEZ ANA CRISTINA</t>
  </si>
  <si>
    <t>RORA010702MGTDDNA1</t>
  </si>
  <si>
    <t>SANCHEZ ROSALES KARINA</t>
  </si>
  <si>
    <t>SARK960527MQTNSR08</t>
  </si>
  <si>
    <t>ALVAREZ ARREDONDO NAYELI</t>
  </si>
  <si>
    <t>AAAN980530MGTLRY00</t>
  </si>
  <si>
    <t>BALDERAS HERRERA OSCAR</t>
  </si>
  <si>
    <t>BAHO000317HGTLRSA7</t>
  </si>
  <si>
    <t>CASTILLO MONTES DE OCA ANA ITZEL</t>
  </si>
  <si>
    <t>CAMA000410MMSSNNA8</t>
  </si>
  <si>
    <t>GODINEZ RAMIREZ JENNIFER MONSERRAT</t>
  </si>
  <si>
    <t>GORJ991015MGTDMN04</t>
  </si>
  <si>
    <t>GODINEZ RAMIREZ MARLEENE GEOVANA</t>
  </si>
  <si>
    <t>GORM991015MGTDMR12</t>
  </si>
  <si>
    <t>GONZALEZ SALMERON BARBARA BERENICE</t>
  </si>
  <si>
    <t>GOSB991204MGTNLR04</t>
  </si>
  <si>
    <t>GONZALEZ VENEGAS ROCIO</t>
  </si>
  <si>
    <t>GOVR000110MGTNNCA3</t>
  </si>
  <si>
    <t>LÓPEZ MATA NOELIA PATRICIA</t>
  </si>
  <si>
    <t>LOMN990430MGTPTL02</t>
  </si>
  <si>
    <t>MOLINA SANDOVAL YESENIA ARELI</t>
  </si>
  <si>
    <t>MOSY990926MGTLNS02</t>
  </si>
  <si>
    <t>MONJARAS AVALOS MARISOL</t>
  </si>
  <si>
    <t>MOAM950621MGTNVR08</t>
  </si>
  <si>
    <t>PADRON HUERTA MARIA DEL ROSARIO</t>
  </si>
  <si>
    <t>PAHR991117MMCDRS05</t>
  </si>
  <si>
    <t>RAMIREZ RODRIGUEZ OSCAR EDUARDO</t>
  </si>
  <si>
    <t>RARO990329HGTMDS09</t>
  </si>
  <si>
    <t>RODRIGUEZ SANCHEZ GUADALUPE MONSSERRAT</t>
  </si>
  <si>
    <t>ROSG000617MGTDNDA4</t>
  </si>
  <si>
    <t>RUIZ RIVERA KARLA LIZBETH</t>
  </si>
  <si>
    <t>RURK000717MGTZVRA1</t>
  </si>
  <si>
    <t>SERVIN MENDOZA NANCY ARELY</t>
  </si>
  <si>
    <t>SEMN981207MJCRNN04</t>
  </si>
  <si>
    <t>URBINA JUAREZ DIANA LAURA</t>
  </si>
  <si>
    <t>UIJD980930MGTRRN09</t>
  </si>
  <si>
    <t>LOPEZ MORALES ABISAI ANTONIO</t>
  </si>
  <si>
    <t>LOMA991015HGTPRB02</t>
  </si>
  <si>
    <t>CUELLAR MARES JESSICA</t>
  </si>
  <si>
    <t>CUMJ020617MGTLRSA3</t>
  </si>
  <si>
    <t>GONZÁLEZ SALAZAR CAROLINA</t>
  </si>
  <si>
    <t>GOSC980922MGTNLR05</t>
  </si>
  <si>
    <t>RAMIREZ GOMEZ SANDRA VIRIDIANA</t>
  </si>
  <si>
    <t>RAGS930128MGTMMN02</t>
  </si>
  <si>
    <t>RANGEL GUERRERO RUBÍ</t>
  </si>
  <si>
    <t>RAGR011119MGTNRBA5</t>
  </si>
  <si>
    <t>SANCHEZ MORALES DALIA MARISSA</t>
  </si>
  <si>
    <t>SAMD001117MGTNRLA7</t>
  </si>
  <si>
    <t>MORALES CHAVEZ ESMERALDA</t>
  </si>
  <si>
    <t>MOCE010301MGTRHSA9</t>
  </si>
  <si>
    <t>RAMIREZ MUÑOZ KARLA MARIA</t>
  </si>
  <si>
    <t>RAMK021007MQTMXRA8</t>
  </si>
  <si>
    <t>HERNÁNDEZ SEGURA ZAID</t>
  </si>
  <si>
    <t>HESZ000921HGTRGDA3</t>
  </si>
  <si>
    <t>ARTEAGA RIVERA MARIA HAYDEE</t>
  </si>
  <si>
    <t>AERH000224MGTRVYA0</t>
  </si>
  <si>
    <t>CALVILLO LUNA JUANA LORENA</t>
  </si>
  <si>
    <t>CALJ970908MGTLNN01</t>
  </si>
  <si>
    <t>CAMACHO CASTRO SEBASTIAN</t>
  </si>
  <si>
    <t>CACS960723HGTMSB02</t>
  </si>
  <si>
    <t>GONZALEZ SORIA MARIA ABIGAIL</t>
  </si>
  <si>
    <t>GOSA990815MGTNRB09</t>
  </si>
  <si>
    <t>HERNANDEZ MEJIA ALICIA</t>
  </si>
  <si>
    <t>HEMA971129MGTRJL06</t>
  </si>
  <si>
    <t>LIRA RODRIGUEZ GLORIA ELENA</t>
  </si>
  <si>
    <t>LIRG850820MGTRDL00</t>
  </si>
  <si>
    <t>LOPEZ MATA MARIA DEL CIELO</t>
  </si>
  <si>
    <t>LOMC000621MGTPTLA9</t>
  </si>
  <si>
    <t>MEJIA CASAS MARTHA NIDIA</t>
  </si>
  <si>
    <t>MECM990221MGTJSR07</t>
  </si>
  <si>
    <t>OLVERA BARCENAS LIZETH GUADALUPE</t>
  </si>
  <si>
    <t>OEBL000801MGTLRZA1</t>
  </si>
  <si>
    <t>VEGA ESPINOZA KAREN LIZBETH</t>
  </si>
  <si>
    <t>VEEK000118MGTGSRA1</t>
  </si>
  <si>
    <t>ROCHA MEJIA MIRIAM ALEJANDRA</t>
  </si>
  <si>
    <t>ROMM980525MGTCJR01</t>
  </si>
  <si>
    <t>ALMENDARIZ  CRISTINA CECILIA</t>
  </si>
  <si>
    <t>AEXC990220MNELXR07</t>
  </si>
  <si>
    <t>BARCENAS CRUZ PAULINA</t>
  </si>
  <si>
    <t>BACP011210MGTRRLA0</t>
  </si>
  <si>
    <t>CARBAJAL GARCIA KARINA EDITH</t>
  </si>
  <si>
    <t>CAGK910922MGTRRR08</t>
  </si>
  <si>
    <t>CIBRIAN NEGRETE JOSE MARINO</t>
  </si>
  <si>
    <t>CINM011202HGTBGRA4</t>
  </si>
  <si>
    <t>CORONADO PICÓN CÉSAR GABRIEL</t>
  </si>
  <si>
    <t>COPC021020HGTRCSB0</t>
  </si>
  <si>
    <t>GARCIA ZAMORA JOSE MARIA</t>
  </si>
  <si>
    <t>GAZM011126HMCRMRA2</t>
  </si>
  <si>
    <t>GUERRA CARRILLO EMMANUEL ALEJANDRO</t>
  </si>
  <si>
    <t>GUCE020102HGTRRMA2</t>
  </si>
  <si>
    <t>HERNÁNDEZ ORTIZ GUADALUPE DE JESÚS</t>
  </si>
  <si>
    <t>HEOG011123HGTRRDA4</t>
  </si>
  <si>
    <t>JASSO VELAZQUEZ ANA ISABEL</t>
  </si>
  <si>
    <t>JAVA900609MGTSLN07</t>
  </si>
  <si>
    <t>MIRANDA COLÍN JONATAN</t>
  </si>
  <si>
    <t>MICJ010214HMCRLNA5</t>
  </si>
  <si>
    <t>PEINADO MARTINEZ JOSE LUIS</t>
  </si>
  <si>
    <t>PEML010920HGTNRSA3</t>
  </si>
  <si>
    <t>RAMÍREZ BUENROSTRO MARÍA ARELI</t>
  </si>
  <si>
    <t>RUIZ RIVERA FÁTIMA NATALIA</t>
  </si>
  <si>
    <t>RURF020727MGTZVTA4</t>
  </si>
  <si>
    <t>VELÁZQUEZ SÁNCHEZ MARCO ALEJANDRO</t>
  </si>
  <si>
    <t>VESM000216HGTLNRA7</t>
  </si>
  <si>
    <t>ARREDONDO HERNANDEZ ANA LAURA</t>
  </si>
  <si>
    <t>AEHA021106MGTRRNA8</t>
  </si>
  <si>
    <t>CASTRO HERNANDEZ IRVIN</t>
  </si>
  <si>
    <t>CAHI001021HGTSRRA2</t>
  </si>
  <si>
    <t>GARCÍA ARREDONDO FERNANDO</t>
  </si>
  <si>
    <t>GAAF990523HGTRRR08</t>
  </si>
  <si>
    <t>LUNA RAMIREZ JOSE LUIS</t>
  </si>
  <si>
    <t>LURL010717HGTNMSA1</t>
  </si>
  <si>
    <t>PADRÓN MÉNDEZ MARÍA DEL PILAR</t>
  </si>
  <si>
    <t>PAMP000915MGTDNLA8</t>
  </si>
  <si>
    <t>RODRIGUEZ MARES BENJAMIN</t>
  </si>
  <si>
    <t>ROMB001024HGTDRNA2</t>
  </si>
  <si>
    <t>VALENZUELA MARTINEZ MARIA JANETH</t>
  </si>
  <si>
    <t>VAMJ890618MGTLRN06</t>
  </si>
  <si>
    <t>CRUCES CORONA ALEXIS ARIEL</t>
  </si>
  <si>
    <t>CUCA000124HGTRRLA5</t>
  </si>
  <si>
    <t>GARCIA MARTINEZ AMALIA LIZBETH</t>
  </si>
  <si>
    <t>GAMA981231MGTRRM01</t>
  </si>
  <si>
    <t>MARQUEZ JARAMILLO CLEMENCIA</t>
  </si>
  <si>
    <t>MAJC000321MGTRRLA5</t>
  </si>
  <si>
    <t>NIETO ESQUIBEL BRENDA MAGALLI</t>
  </si>
  <si>
    <t>NIEB991121MDFTSR09</t>
  </si>
  <si>
    <t>RAMOS MARES MARIA KAREN</t>
  </si>
  <si>
    <t>RAMK980908MGTMRR17</t>
  </si>
  <si>
    <t>AGUILAR RAMIREZ CARLOS EDUARDO</t>
  </si>
  <si>
    <t>AURC000725HGTGMRA3</t>
  </si>
  <si>
    <t>CARRILLO PALOMARES PERLA ESMERALDA</t>
  </si>
  <si>
    <t>CAPP941110MGTRLR01</t>
  </si>
  <si>
    <t>GARCÍA MARTÍNEZ ERANDENI</t>
  </si>
  <si>
    <t>GAME020406MGTRRRA2</t>
  </si>
  <si>
    <t>LÓPEZ MATA JUAN DANIEL</t>
  </si>
  <si>
    <t>LOMJ020227HGTPTNA2</t>
  </si>
  <si>
    <t>RAMIREZ ZAMORANO SCHOENSTATT BERENICE</t>
  </si>
  <si>
    <t>RAZS011202MGTMMCA8</t>
  </si>
  <si>
    <t>CABRERA MÉNDEZ RODOLFO</t>
  </si>
  <si>
    <t>CAMR991217HGTBND16</t>
  </si>
  <si>
    <t>ELIAS BOLAÑOS JESSICA</t>
  </si>
  <si>
    <t>EIBJ990822MGTLLS08</t>
  </si>
  <si>
    <t>GARCIA PALACIOS SONIA MARIELA</t>
  </si>
  <si>
    <t>GAPS000313MGTRLNA0</t>
  </si>
  <si>
    <t>GUERRERO CANO JESUS</t>
  </si>
  <si>
    <t>GUCJ980906HGTRNS08</t>
  </si>
  <si>
    <t>MENDEZ LOPEZ EDGAR</t>
  </si>
  <si>
    <t>MELE970920HGTNPD08</t>
  </si>
  <si>
    <t>ROSAS RAMIREZ EMANUEL</t>
  </si>
  <si>
    <t>RORE000105HGTSMMA0</t>
  </si>
  <si>
    <t>VARGAS RAMIREZ ALEJANDRO</t>
  </si>
  <si>
    <t>VARA000525HGTRMLA7</t>
  </si>
  <si>
    <t>ACEVEDO RODRÍGUEZ NYCOLLE ESMERALDA</t>
  </si>
  <si>
    <t>AERN020917MGTCDYA6</t>
  </si>
  <si>
    <t>CRUZ HERNÁNDEZ NORMA LETICIA</t>
  </si>
  <si>
    <t>CUHN010916MGTRRRB8</t>
  </si>
  <si>
    <t>GUERRERO GONZÁLEZ CARMEN ABIGAIL</t>
  </si>
  <si>
    <t>GUGC020722MGTRNRA4</t>
  </si>
  <si>
    <t>HERRERA HERNÁNDEZ CARLOS EDUARDO</t>
  </si>
  <si>
    <t>HEHC010905HGTRRRA3</t>
  </si>
  <si>
    <t>JIMENEZ RIVERA JUAN SEBASTIAN</t>
  </si>
  <si>
    <t>JIRJ001002HQTMVNA7</t>
  </si>
  <si>
    <t>LÓPEZ MATA KARIME JULISSA</t>
  </si>
  <si>
    <t>PEREZ ARREDONDO PAMELA CRIZBETH</t>
  </si>
  <si>
    <t>PEAP010718MGTRRMA6</t>
  </si>
  <si>
    <t>RIVERA HERNANDEZ MARIA JOSE</t>
  </si>
  <si>
    <t>RIHJ010908MGTVRSA2</t>
  </si>
  <si>
    <t>SOTO HERNÁNDEZ YAZMIN ADRIANA</t>
  </si>
  <si>
    <t>SOHY021021MGTTRZA1</t>
  </si>
  <si>
    <t>SUASTE RIVAS VERONICA</t>
  </si>
  <si>
    <t>SURV020702MGTSVRA7</t>
  </si>
  <si>
    <t>TADEO MARTINEZ ALEJANDRO</t>
  </si>
  <si>
    <t>TAMA000803HPLDRLB7</t>
  </si>
  <si>
    <t>TORRES PEREZ ALONDRA YARELI</t>
  </si>
  <si>
    <t>TOPA020514MGTRRLA9</t>
  </si>
  <si>
    <t>VEGA BECERRA JESSICA GABRIELA</t>
  </si>
  <si>
    <t>VEBJ011104MGTGCSA0</t>
  </si>
  <si>
    <t>ARREDONDO ARREDONDO JUANA ALEJANDRA</t>
  </si>
  <si>
    <t>AEAJ970624MGTRRN09</t>
  </si>
  <si>
    <t>LANDAVERDE ESPINOLA ANA LAURA</t>
  </si>
  <si>
    <t>LAEA991029MGTNSN04</t>
  </si>
  <si>
    <t>MEDINA MARTINEZ MARIA DEL CIELO</t>
  </si>
  <si>
    <t>MEMC000920MQTDRLA0</t>
  </si>
  <si>
    <t>RAMÍREZ MORALES ROMÁN</t>
  </si>
  <si>
    <t>RAMR010819HGTMRMA6</t>
  </si>
  <si>
    <t>BRIONES AGUILAR GUADALUPE DEL ROCIO</t>
  </si>
  <si>
    <t>BIAG981121MGTRGD03</t>
  </si>
  <si>
    <t>CERNA MELLADO YAZMIN GUADALUPE</t>
  </si>
  <si>
    <t>CEMY981126MGTRLZ02</t>
  </si>
  <si>
    <t>GUERRERO SUAREZ LUIS ANTONIO</t>
  </si>
  <si>
    <t>GUSL990204HGTRRS08</t>
  </si>
  <si>
    <t>GUZMAN JUAREZ MARLEEN KAREN</t>
  </si>
  <si>
    <t>GUJM990401MGTZRR01</t>
  </si>
  <si>
    <t>HERNANDEZ BECERRA LUZ MARIA</t>
  </si>
  <si>
    <t>HEBL980219MGTRCZ08</t>
  </si>
  <si>
    <t>JUÁREZ GONZÁLEZ BRENDA</t>
  </si>
  <si>
    <t>JUGB000218MGTRNRA2</t>
  </si>
  <si>
    <t>LLAMAS MARTINEZ MANUEL EDUARDO</t>
  </si>
  <si>
    <t>LAMM951119HGTLRN01</t>
  </si>
  <si>
    <t>LOYOLA GARCIA MARIA DE LA LUZ</t>
  </si>
  <si>
    <t>LOGL990920MGTYRZ01</t>
  </si>
  <si>
    <t>MORALES AGUILAR DAVID</t>
  </si>
  <si>
    <t>MOAD960706HGTRGV01</t>
  </si>
  <si>
    <t>NAVARRO PÉREZ SANDRA ISABEL</t>
  </si>
  <si>
    <t>NAPS980701MGTVRN00</t>
  </si>
  <si>
    <t>PEREZ GUTIERREZ LUIS ENRIQUE</t>
  </si>
  <si>
    <t>PEGL981208HGTRTS02</t>
  </si>
  <si>
    <t>QUINTANA AVILES DIEGO FABIAN</t>
  </si>
  <si>
    <t>QUAD990926HGTNVG07</t>
  </si>
  <si>
    <t>RICO LOPEZ JOANA JIMENA</t>
  </si>
  <si>
    <t>RILJ000629MGTCPNA1</t>
  </si>
  <si>
    <t>GOVEA LOPEZ MARIA GUADALUPE</t>
  </si>
  <si>
    <t>GOLG970923MGTVPD07</t>
  </si>
  <si>
    <t>AVALOS BARRAGAN DIEGO ALFONSO</t>
  </si>
  <si>
    <t>AABD021113HGTVRGA5</t>
  </si>
  <si>
    <t>CAMARILLO GARCIA NOEMI PAMELA LOURDES</t>
  </si>
  <si>
    <t>CAGN020703MGTMRMA7</t>
  </si>
  <si>
    <t>CASTILLO PACHECO CARLOS MIGUEL</t>
  </si>
  <si>
    <t>CAPC020305HGTSCRA9</t>
  </si>
  <si>
    <t>ELIAS BOLAÑOS LAURA</t>
  </si>
  <si>
    <t>EIBL021117MGTLLRA8</t>
  </si>
  <si>
    <t>MATA AGUILERA MARCELA</t>
  </si>
  <si>
    <t>MAAM011027MGTTGRA0</t>
  </si>
  <si>
    <t>MATA TREJO JOSÉ ENRIQUE</t>
  </si>
  <si>
    <t>MATE010906HGTTRNA9</t>
  </si>
  <si>
    <t>SOTO LEDEZMA CARLOS DANIEL</t>
  </si>
  <si>
    <t>SOLC020127HGTTDRA3</t>
  </si>
  <si>
    <t>DORANTES MARES SUSANA</t>
  </si>
  <si>
    <t>DOMS010725MGTRRSA2</t>
  </si>
  <si>
    <t>LUCIO AVILA DEISY EVELYN</t>
  </si>
  <si>
    <t>LUAD010210MGTCVSA2</t>
  </si>
  <si>
    <t>OLVERA FOURNIER GABRIELA</t>
  </si>
  <si>
    <t>OEFG010120MGTLRBA0</t>
  </si>
  <si>
    <t>SALAZAR RAMIREZ MARÍA ELIZABETH</t>
  </si>
  <si>
    <t>SARE000819MGTLMLA7</t>
  </si>
  <si>
    <t>HERNANDEZ GUERRERO FABIAN</t>
  </si>
  <si>
    <t>HEGF960321HGTRRB06</t>
  </si>
  <si>
    <t>PÉREZ MATEHUALA REYNA GUADALUPE</t>
  </si>
  <si>
    <t>SALAS GUTIERREZ ROCIO GUADALUPE</t>
  </si>
  <si>
    <t>SAGR951229MQTLTC00</t>
  </si>
  <si>
    <t>VALTIERRA TREJO ANA YARETH</t>
  </si>
  <si>
    <t>VATA010310MQTLRNA7</t>
  </si>
  <si>
    <t>PADRÓN LOPEZ ARETZA CRISTINA</t>
  </si>
  <si>
    <t>PALA021108MGTDPRA4</t>
  </si>
  <si>
    <t>RIVERA VILLANUEVA ANDREA ABIGAIL</t>
  </si>
  <si>
    <t>RIVA020327MGTVLNA5</t>
  </si>
  <si>
    <t>RUIZ TORRES PERLA TATIANA</t>
  </si>
  <si>
    <t>RUTP020823MGTZRRA4</t>
  </si>
  <si>
    <t>RAMIREZ SANCHEZ JONATHAN JACOB</t>
  </si>
  <si>
    <t>RASJ020621HGTMNNA7</t>
  </si>
  <si>
    <t>CHUA  SAMUEL</t>
  </si>
  <si>
    <t>CUXS980924HNEHXM05</t>
  </si>
  <si>
    <t>GONZALEZ GODINEZ MARIA DE LOS ANGELES</t>
  </si>
  <si>
    <t>GOGA011027MGTNDNA9</t>
  </si>
  <si>
    <t>GONZÁLEZ SALAZAR MARÍA DE LOS ANGELES</t>
  </si>
  <si>
    <t>GOSA000510MGTNLNB0</t>
  </si>
  <si>
    <t>NARVAEZ MORALES MARTIN ALEJANDRO</t>
  </si>
  <si>
    <t>NAMM020529HGTRRRA8</t>
  </si>
  <si>
    <t>RODRIGUEZ AGUILAR ANGEL</t>
  </si>
  <si>
    <t>ROAA010619HGTDGNA5</t>
  </si>
  <si>
    <t>SUAREZ PRADO MARIA FERNANDA</t>
  </si>
  <si>
    <t>SUPF020329MGTRRRA6</t>
  </si>
  <si>
    <t>URBINA PRADO MARIA FERNANDA</t>
  </si>
  <si>
    <t>UIPF020203MGTRRRA6</t>
  </si>
  <si>
    <t>SEGURA ALVARADO JANNET</t>
  </si>
  <si>
    <t>SEAJ990920MGTGLN02</t>
  </si>
  <si>
    <t>PÉREZ MATEHUALA EDUARDO FRANCISCO</t>
  </si>
  <si>
    <t>RICO PLASCENCIA LUIS ANTONIO</t>
  </si>
  <si>
    <t>RIPL001007HGTCLSA5</t>
  </si>
  <si>
    <t>SOTO LEDEZMA MARIA GUADALUPE</t>
  </si>
  <si>
    <t>SOLG001120MGTTDDA5</t>
  </si>
  <si>
    <t>RECURSO SICES-SEG</t>
  </si>
  <si>
    <t>DOCENTES</t>
  </si>
  <si>
    <t>XAXX010101000</t>
  </si>
  <si>
    <t>NOMBRE DE FIDEICOMISO</t>
  </si>
  <si>
    <t>Al 31 de Diciembre del 2021</t>
  </si>
  <si>
    <t>Al 31 de Diciembre de 2021</t>
  </si>
  <si>
    <t>UNIVERSIDAD TECNOLÓGICA DEL NORTE DE GUANAJUATO
MONTOS PAGADOS POR AYUDAS Y SUBSIDIOS
TRIMESTRE 4 DEL 2021</t>
  </si>
  <si>
    <t>2112102001  PROVEEDORES EJE ANT</t>
  </si>
  <si>
    <t>3221792004  REMANENTE APLICADO R</t>
  </si>
  <si>
    <t>3221795004  REM APLICA CONV SFIA</t>
  </si>
  <si>
    <t>1112103050  BANORTE 1171293440 PRODEP 2021</t>
  </si>
  <si>
    <t xml:space="preserve">  8110000001  LEY DE INGRESOS ESTIMADA</t>
  </si>
  <si>
    <t xml:space="preserve">  8120000001  LEY DE INGRESOS POR EJECUTAR</t>
  </si>
  <si>
    <t xml:space="preserve">  8130000001  MOD LEY INGRESO ESTIMADO</t>
  </si>
  <si>
    <t xml:space="preserve">  8140000001  LEY DE INGRESOS DEVENGADA</t>
  </si>
  <si>
    <t xml:space="preserve">  8150000001  LEY DE INGRESOS RECAUDADA</t>
  </si>
  <si>
    <t xml:space="preserve">  8210000001  PTTO EGRESOS APROBADO</t>
  </si>
  <si>
    <t xml:space="preserve">  8220000001  PTTO EGRESOS POR EJERCER</t>
  </si>
  <si>
    <t xml:space="preserve">  8230000001  MOD PTTO EGRESO APROBADO</t>
  </si>
  <si>
    <t xml:space="preserve">  8240000001  PTTO EGRESOS COMPROMETIDO</t>
  </si>
  <si>
    <t xml:space="preserve">  8250000001  PTTO EGRESOS DEVENGADO</t>
  </si>
  <si>
    <t xml:space="preserve">  8260000001  PTTO EGRESOS EJERCIDO</t>
  </si>
  <si>
    <t xml:space="preserve">  8270000001  PTTO EGRESOS PAGADO</t>
  </si>
  <si>
    <t xml:space="preserve">  9100000001  SUPERAVIT FINANCIERO</t>
  </si>
  <si>
    <t xml:space="preserve">  9300000001  ADEUD. EJ. FIS. ANT.</t>
  </si>
  <si>
    <t>2111401001  APORTACIÓN PATRONAL ISSEG</t>
  </si>
  <si>
    <t>2117202002  APORTACIÓN TRABAJADOR ISSEG</t>
  </si>
  <si>
    <t>3220000029  RESULTADO DEL EJERCICIO 2021</t>
  </si>
  <si>
    <t>3221795003  REM REINTEGRO CONVEN</t>
  </si>
  <si>
    <t>1230   BIENES INMUEBLES, INFRAESTRUCTURA</t>
  </si>
  <si>
    <t>1244154100  VEHÍCULOS Y EQUIPO TERRESTRE 2011</t>
  </si>
  <si>
    <t>1240   BIENES MUEBLES</t>
  </si>
  <si>
    <t>1260   DEPRECIACIÓN y DETERIORO ACUM.</t>
  </si>
  <si>
    <t>5114142000  APORTACIONES A FONDOS DE VIVIENDA</t>
  </si>
  <si>
    <t>5114143000  APORT. S. RETIRO.</t>
  </si>
  <si>
    <t>5116171000  ESTÍMULOS</t>
  </si>
  <si>
    <t>5121211000  MATERIALES Y ÚTILES DE OFICINA</t>
  </si>
  <si>
    <t>5121216000  MATERIAL DE LIMPIEZA</t>
  </si>
  <si>
    <t>5122221000  ALIMENTACIÓN DE PERSONAS</t>
  </si>
  <si>
    <t>5125256000  FIB. SINTET. HULE</t>
  </si>
  <si>
    <t>5126261000  COMBUSTIBLES, LUBRI</t>
  </si>
  <si>
    <t>5131318000  SERVICIOS POSTALES Y TELEGRAFICOS</t>
  </si>
  <si>
    <t>5133336000  SERVS. APOYO ADMVO.</t>
  </si>
  <si>
    <t>5135355000  REPAR. Y MTTO. DE EQ</t>
  </si>
  <si>
    <t>5135357000  INST., REP. Y MTTO.</t>
  </si>
  <si>
    <t>5137375000  VIATICOS EN EL PAIS</t>
  </si>
  <si>
    <t>SUB TOTAL</t>
  </si>
  <si>
    <t>1112103051  BANORTE 1178810891 S</t>
  </si>
  <si>
    <t>1112103052  BANORTE 1178802814 G</t>
  </si>
  <si>
    <t>EFE-01   TOTAL</t>
  </si>
  <si>
    <t>4173730602  REEXPEDICION DE CREDENCIAL</t>
  </si>
  <si>
    <t>5113132000  PRIMAS DE VACAS., D</t>
  </si>
  <si>
    <t>5124245000  VIDRIO Y PRODUCTOS DE VIDRIO</t>
  </si>
  <si>
    <t>5129294000  REFACCIONES Y ACCESO</t>
  </si>
  <si>
    <t>5133339000  SERVICIOS PROFESIONA</t>
  </si>
  <si>
    <t>5134345000  SEGUROS DE BIENES PATRIMONIALES</t>
  </si>
  <si>
    <t>5137372000  PASAJES TERRESTRES</t>
  </si>
  <si>
    <t>5242442000  BECAS O. AYUDA</t>
  </si>
  <si>
    <t>VHP-02 PATRIMONIO GENERADO TOTAL</t>
  </si>
  <si>
    <t>1112 Bancos/Tesoreria</t>
  </si>
  <si>
    <t>5113131000  PRIMAS POR AÑOS DE S</t>
  </si>
  <si>
    <t>5124247000  ARTICULOS METALICOS</t>
  </si>
  <si>
    <t>5124249000  OTROS MATERIALES Y A</t>
  </si>
  <si>
    <t>5129296000  REF. EQ. TRANSP.</t>
  </si>
  <si>
    <t>5133338000  SERVICIOS DE VIGILANCIA</t>
  </si>
  <si>
    <t>5135359000  SERVICIOS DE JARDINE</t>
  </si>
  <si>
    <t>5138382000  GASTOS DE ORDEN SOCIAL Y CULTURAL</t>
  </si>
  <si>
    <t>5521002001  PROVISIÓN DE PASIVO A CORTO PLAZO</t>
  </si>
  <si>
    <t>ESF-08   TOTAL</t>
  </si>
  <si>
    <t>2117101012  ISR POR PAGAR RET. HONORARIOS</t>
  </si>
  <si>
    <t>2117102004  CEDULAR HONORARIOS A PAGAR</t>
  </si>
  <si>
    <t>2117904004  SEGUROS INBURSA S.A.</t>
  </si>
  <si>
    <t>5114144000  SEGUROS MÚLTIPLES</t>
  </si>
  <si>
    <t>5115153000  SEGURO DE RETIRO (AP</t>
  </si>
  <si>
    <t>5124242000  CEMENTO Y PRODUCTOS DE CONCRETO</t>
  </si>
  <si>
    <t>5124246000  MATERIAL ELECTRICO Y ELECTRONICO</t>
  </si>
  <si>
    <t>5124248000  MATERIALES COMPLEMENTARIOS</t>
  </si>
  <si>
    <t>5125252000  FERTILIZANTES, PESTI</t>
  </si>
  <si>
    <t>5129291000  HERRAMIENTAS MENORES</t>
  </si>
  <si>
    <t>5129293000  REF. A. EQ. EDU Y R</t>
  </si>
  <si>
    <t>5129299000  REF. OT. BIE. MUEB.</t>
  </si>
  <si>
    <t>5133331000  SERVS. LEGALES, DE</t>
  </si>
  <si>
    <t>5135353000  INST., REPAR. Y MTT</t>
  </si>
  <si>
    <t>5135358000  SERVICIOS DE LIMPIEZ</t>
  </si>
  <si>
    <t>5136361200  DIFUSION POR MEDIOS ALTERNATIVOS</t>
  </si>
  <si>
    <t>5137379000  OT. SER. TRASLADO</t>
  </si>
  <si>
    <t>5518000001  BAJA DE ACTIVO FIJO</t>
  </si>
  <si>
    <t>ERA-03   TOTAL</t>
  </si>
  <si>
    <t>Al 30 de junio de 2022</t>
  </si>
  <si>
    <t>4173 Ingr.Vta Bienes/Serv. Ent.No Empres</t>
  </si>
  <si>
    <t>4170 Ingresos por Venta de Bienes y Serv</t>
  </si>
  <si>
    <t>INGRESOS DE GESTION</t>
  </si>
  <si>
    <t>4213 Convenios</t>
  </si>
  <si>
    <t>4210 Participaciones y Aportaciones</t>
  </si>
  <si>
    <t>4221 Transferencias y Asignaciones</t>
  </si>
  <si>
    <t>4220 Transferencias, Asignaciones, Subs.</t>
  </si>
  <si>
    <t>PARTICIPACIONES, APORTACIONES</t>
  </si>
  <si>
    <t>5121215000  MATERIAL IMPRESO E I</t>
  </si>
  <si>
    <t>5124241000  PRODUCTOS MINERALES NO METALICOS</t>
  </si>
  <si>
    <t>5124244000  MADERA Y PRODUCTOS DE MADERA</t>
  </si>
  <si>
    <t>5125251000  SUSTANCIAS QUÍMICAS</t>
  </si>
  <si>
    <t>5127273000  ARTÍCULOS DEPORTIVOS</t>
  </si>
  <si>
    <t>5129292000  REFACCIONES, ACCESO</t>
  </si>
  <si>
    <t>5132325000  ARRENDAMIENTO DE EQU</t>
  </si>
  <si>
    <t>5132329000  OTROS ARRENDAMIENTOS</t>
  </si>
  <si>
    <t>5135351000  CONSERV. Y MANTENIMI</t>
  </si>
  <si>
    <t>5136361100  DIFUSION POR RADIO,</t>
  </si>
  <si>
    <t>5138385000  GASTOS  DE REPRESENTACION</t>
  </si>
  <si>
    <t>Correspondiente 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</si>
</sst>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General_)"/>
    <numFmt numFmtId="167" formatCode="0_ ;\-0\ "/>
    <numFmt numFmtId="169" formatCode="#,##0.00;\-#,##0.00;&quot; &quot;"/>
    <numFmt numFmtId="170" formatCode="#,##0;\-#,##0;&quot; &quot;"/>
    <numFmt numFmtId="171" formatCode="_-[$€-2]* #,##0.00_-;\-[$€-2]* #,##0.00_-;_-[$€-2]* &quot;-&quot;??_-"/>
    <numFmt numFmtId="172" formatCode="_-* #,##0.00\ _€_-;\-* #,##0.00\ _€_-;_-* &quot;-&quot;??\ _€_-;_-@_-"/>
    <numFmt numFmtId="173" formatCode="#,##0.00_-;#,##0.00\-;&quot; &quot;"/>
    <numFmt numFmtId="174" formatCode="#,##0.00_ ;\-#,##0.00\ "/>
  </numFmts>
  <fonts count="6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name val="Helv"/>
    </font>
    <font>
      <b/>
      <sz val="8"/>
      <name val="Helv"/>
    </font>
    <font>
      <b/>
      <u/>
      <sz val="8"/>
      <name val="Helv"/>
    </font>
    <font>
      <u/>
      <sz val="8"/>
      <name val="Helv"/>
    </font>
    <font>
      <b/>
      <u/>
      <sz val="8"/>
      <name val="Arial"/>
      <family val="2"/>
    </font>
    <font>
      <sz val="10"/>
      <color indexed="48"/>
      <name val="Arial"/>
      <family val="2"/>
    </font>
    <font>
      <b/>
      <u val="double"/>
      <sz val="8"/>
      <name val="Arial"/>
      <family val="2"/>
    </font>
    <font>
      <b/>
      <u val="double"/>
      <sz val="8"/>
      <name val="Helv"/>
    </font>
    <font>
      <b/>
      <u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10.5"/>
      <color rgb="FF222222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280">
    <xf numFmtId="0" fontId="0" fillId="0" borderId="0"/>
    <xf numFmtId="166" fontId="3" fillId="0" borderId="0"/>
    <xf numFmtId="165" fontId="7" fillId="0" borderId="0" applyFont="0" applyFill="0" applyBorder="0" applyAlignment="0" applyProtection="0"/>
    <xf numFmtId="0" fontId="3" fillId="0" borderId="0"/>
    <xf numFmtId="0" fontId="7" fillId="0" borderId="0"/>
    <xf numFmtId="165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36" fillId="0" borderId="0" applyNumberFormat="0" applyFill="0" applyBorder="0" applyAlignment="0" applyProtection="0"/>
    <xf numFmtId="2" fontId="36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Protection="0">
      <alignment horizontal="center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9" borderId="49" applyNumberFormat="0" applyFont="0" applyAlignment="0" applyProtection="0"/>
    <xf numFmtId="0" fontId="36" fillId="0" borderId="50" applyNumberFormat="0" applyFill="0" applyAlignment="0" applyProtection="0"/>
    <xf numFmtId="0" fontId="36" fillId="0" borderId="50" applyNumberFormat="0" applyFill="0" applyAlignment="0" applyProtection="0"/>
    <xf numFmtId="0" fontId="36" fillId="0" borderId="50" applyNumberFormat="0" applyFill="0" applyAlignment="0" applyProtection="0"/>
    <xf numFmtId="0" fontId="36" fillId="0" borderId="50" applyNumberFormat="0" applyFill="0" applyAlignment="0" applyProtection="0"/>
    <xf numFmtId="0" fontId="36" fillId="0" borderId="50" applyNumberFormat="0" applyFill="0" applyAlignment="0" applyProtection="0"/>
    <xf numFmtId="0" fontId="36" fillId="0" borderId="50" applyNumberFormat="0" applyFill="0" applyAlignment="0" applyProtection="0"/>
    <xf numFmtId="0" fontId="36" fillId="0" borderId="50" applyNumberFormat="0" applyFill="0" applyAlignment="0" applyProtection="0"/>
    <xf numFmtId="0" fontId="36" fillId="0" borderId="50" applyNumberFormat="0" applyFill="0" applyAlignment="0" applyProtection="0"/>
    <xf numFmtId="0" fontId="36" fillId="0" borderId="50" applyNumberFormat="0" applyFill="0" applyAlignment="0" applyProtection="0"/>
    <xf numFmtId="0" fontId="36" fillId="0" borderId="50" applyNumberFormat="0" applyFill="0" applyAlignment="0" applyProtection="0"/>
    <xf numFmtId="0" fontId="36" fillId="0" borderId="50" applyNumberFormat="0" applyFill="0" applyAlignment="0" applyProtection="0"/>
    <xf numFmtId="0" fontId="36" fillId="0" borderId="50" applyNumberFormat="0" applyFill="0" applyAlignment="0" applyProtection="0"/>
    <xf numFmtId="0" fontId="36" fillId="0" borderId="50" applyNumberFormat="0" applyFill="0" applyAlignment="0" applyProtection="0"/>
    <xf numFmtId="172" fontId="1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3" fillId="0" borderId="0"/>
    <xf numFmtId="165" fontId="7" fillId="0" borderId="0" applyFont="0" applyFill="0" applyBorder="0" applyAlignment="0" applyProtection="0"/>
    <xf numFmtId="0" fontId="3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40" fillId="0" borderId="0"/>
    <xf numFmtId="0" fontId="3" fillId="0" borderId="0"/>
    <xf numFmtId="165" fontId="7" fillId="0" borderId="0" applyFont="0" applyFill="0" applyBorder="0" applyAlignment="0" applyProtection="0"/>
    <xf numFmtId="0" fontId="50" fillId="0" borderId="0"/>
    <xf numFmtId="4" fontId="29" fillId="19" borderId="51" applyNumberFormat="0" applyProtection="0">
      <alignment horizontal="left" vertical="center" indent="1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6" fillId="0" borderId="0"/>
    <xf numFmtId="0" fontId="56" fillId="0" borderId="0"/>
    <xf numFmtId="0" fontId="7" fillId="0" borderId="0"/>
    <xf numFmtId="0" fontId="56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0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1" fillId="0" borderId="0"/>
    <xf numFmtId="0" fontId="62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10">
    <xf numFmtId="0" fontId="0" fillId="0" borderId="0" xfId="0"/>
    <xf numFmtId="167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49" fontId="12" fillId="4" borderId="19" xfId="0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7" fillId="4" borderId="0" xfId="0" applyFont="1" applyFill="1"/>
    <xf numFmtId="0" fontId="12" fillId="4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7" fillId="4" borderId="0" xfId="0" applyFont="1" applyFill="1" applyBorder="1"/>
    <xf numFmtId="0" fontId="17" fillId="4" borderId="0" xfId="0" applyFont="1" applyFill="1" applyBorder="1" applyAlignment="1">
      <alignment horizontal="center"/>
    </xf>
    <xf numFmtId="0" fontId="17" fillId="4" borderId="2" xfId="0" applyFont="1" applyFill="1" applyBorder="1"/>
    <xf numFmtId="0" fontId="3" fillId="4" borderId="0" xfId="0" applyFont="1" applyFill="1" applyBorder="1" applyAlignment="1">
      <alignment vertical="top"/>
    </xf>
    <xf numFmtId="0" fontId="17" fillId="4" borderId="1" xfId="0" applyFont="1" applyFill="1" applyBorder="1"/>
    <xf numFmtId="0" fontId="17" fillId="4" borderId="3" xfId="0" applyFont="1" applyFill="1" applyBorder="1"/>
    <xf numFmtId="0" fontId="17" fillId="4" borderId="4" xfId="0" applyFont="1" applyFill="1" applyBorder="1"/>
    <xf numFmtId="0" fontId="3" fillId="4" borderId="4" xfId="0" applyFont="1" applyFill="1" applyBorder="1"/>
    <xf numFmtId="0" fontId="3" fillId="4" borderId="0" xfId="0" applyFont="1" applyFill="1" applyBorder="1"/>
    <xf numFmtId="165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17" fillId="7" borderId="0" xfId="0" applyFont="1" applyFill="1" applyBorder="1"/>
    <xf numFmtId="0" fontId="17" fillId="4" borderId="0" xfId="0" applyFont="1" applyFill="1" applyAlignment="1">
      <alignment vertical="top"/>
    </xf>
    <xf numFmtId="0" fontId="12" fillId="4" borderId="0" xfId="0" applyFont="1" applyFill="1" applyBorder="1" applyAlignment="1"/>
    <xf numFmtId="0" fontId="17" fillId="4" borderId="0" xfId="0" applyFont="1" applyFill="1" applyAlignment="1">
      <alignment horizontal="left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Border="1" applyProtection="1"/>
    <xf numFmtId="0" fontId="17" fillId="4" borderId="0" xfId="0" applyFont="1" applyFill="1" applyProtection="1"/>
    <xf numFmtId="165" fontId="3" fillId="4" borderId="0" xfId="2" applyFont="1" applyFill="1" applyBorder="1" applyProtection="1"/>
    <xf numFmtId="165" fontId="3" fillId="4" borderId="0" xfId="2" applyFont="1" applyFill="1" applyBorder="1" applyAlignment="1" applyProtection="1">
      <alignment vertical="top"/>
    </xf>
    <xf numFmtId="0" fontId="3" fillId="4" borderId="0" xfId="0" applyFont="1" applyFill="1"/>
    <xf numFmtId="0" fontId="3" fillId="4" borderId="0" xfId="0" applyNumberFormat="1" applyFont="1" applyFill="1" applyBorder="1" applyAlignment="1" applyProtection="1">
      <protection locked="0"/>
    </xf>
    <xf numFmtId="0" fontId="17" fillId="0" borderId="0" xfId="0" applyFont="1"/>
    <xf numFmtId="0" fontId="17" fillId="0" borderId="7" xfId="0" applyFont="1" applyBorder="1"/>
    <xf numFmtId="0" fontId="17" fillId="0" borderId="8" xfId="0" applyFont="1" applyBorder="1"/>
    <xf numFmtId="0" fontId="17" fillId="0" borderId="0" xfId="0" applyFont="1" applyBorder="1"/>
    <xf numFmtId="0" fontId="17" fillId="0" borderId="2" xfId="0" applyFont="1" applyBorder="1"/>
    <xf numFmtId="0" fontId="17" fillId="0" borderId="4" xfId="0" applyFont="1" applyBorder="1"/>
    <xf numFmtId="0" fontId="17" fillId="0" borderId="5" xfId="0" applyFont="1" applyBorder="1"/>
    <xf numFmtId="0" fontId="21" fillId="0" borderId="4" xfId="0" applyFont="1" applyBorder="1"/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12" fillId="4" borderId="0" xfId="0" applyFont="1" applyFill="1" applyBorder="1" applyAlignment="1">
      <alignment horizontal="left" vertical="center"/>
    </xf>
    <xf numFmtId="0" fontId="12" fillId="4" borderId="4" xfId="0" applyFont="1" applyFill="1" applyBorder="1" applyAlignment="1"/>
    <xf numFmtId="0" fontId="12" fillId="4" borderId="4" xfId="0" applyNumberFormat="1" applyFont="1" applyFill="1" applyBorder="1" applyAlignment="1" applyProtection="1">
      <protection locked="0"/>
    </xf>
    <xf numFmtId="0" fontId="24" fillId="4" borderId="0" xfId="0" applyFont="1" applyFill="1" applyBorder="1" applyAlignment="1">
      <alignment horizontal="right"/>
    </xf>
    <xf numFmtId="0" fontId="18" fillId="0" borderId="0" xfId="0" applyFont="1" applyAlignment="1">
      <alignment horizontal="justify"/>
    </xf>
    <xf numFmtId="0" fontId="25" fillId="4" borderId="0" xfId="0" applyFont="1" applyFill="1" applyBorder="1"/>
    <xf numFmtId="0" fontId="18" fillId="4" borderId="0" xfId="0" applyFont="1" applyFill="1" applyBorder="1"/>
    <xf numFmtId="49" fontId="12" fillId="7" borderId="16" xfId="0" applyNumberFormat="1" applyFont="1" applyFill="1" applyBorder="1" applyAlignment="1">
      <alignment horizontal="left" vertical="center"/>
    </xf>
    <xf numFmtId="49" fontId="12" fillId="7" borderId="16" xfId="0" applyNumberFormat="1" applyFont="1" applyFill="1" applyBorder="1" applyAlignment="1">
      <alignment horizontal="center" vertical="center"/>
    </xf>
    <xf numFmtId="49" fontId="12" fillId="4" borderId="17" xfId="0" applyNumberFormat="1" applyFont="1" applyFill="1" applyBorder="1" applyAlignment="1">
      <alignment horizontal="left"/>
    </xf>
    <xf numFmtId="169" fontId="23" fillId="4" borderId="17" xfId="0" applyNumberFormat="1" applyFont="1" applyFill="1" applyBorder="1"/>
    <xf numFmtId="49" fontId="12" fillId="4" borderId="18" xfId="0" applyNumberFormat="1" applyFont="1" applyFill="1" applyBorder="1" applyAlignment="1">
      <alignment horizontal="left"/>
    </xf>
    <xf numFmtId="169" fontId="23" fillId="4" borderId="18" xfId="0" applyNumberFormat="1" applyFont="1" applyFill="1" applyBorder="1"/>
    <xf numFmtId="169" fontId="23" fillId="4" borderId="19" xfId="0" applyNumberFormat="1" applyFont="1" applyFill="1" applyBorder="1"/>
    <xf numFmtId="0" fontId="21" fillId="4" borderId="0" xfId="0" applyFont="1" applyFill="1" applyBorder="1"/>
    <xf numFmtId="169" fontId="17" fillId="4" borderId="18" xfId="0" applyNumberFormat="1" applyFont="1" applyFill="1" applyBorder="1"/>
    <xf numFmtId="169" fontId="17" fillId="4" borderId="19" xfId="0" applyNumberFormat="1" applyFont="1" applyFill="1" applyBorder="1"/>
    <xf numFmtId="49" fontId="12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/>
    <xf numFmtId="49" fontId="12" fillId="4" borderId="0" xfId="0" applyNumberFormat="1" applyFont="1" applyFill="1" applyBorder="1" applyAlignment="1">
      <alignment horizontal="left"/>
    </xf>
    <xf numFmtId="169" fontId="23" fillId="4" borderId="0" xfId="0" applyNumberFormat="1" applyFont="1" applyFill="1" applyBorder="1"/>
    <xf numFmtId="49" fontId="12" fillId="7" borderId="16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/>
    </xf>
    <xf numFmtId="49" fontId="12" fillId="4" borderId="3" xfId="0" applyNumberFormat="1" applyFont="1" applyFill="1" applyBorder="1" applyAlignment="1">
      <alignment horizontal="left"/>
    </xf>
    <xf numFmtId="169" fontId="23" fillId="4" borderId="5" xfId="0" applyNumberFormat="1" applyFont="1" applyFill="1" applyBorder="1"/>
    <xf numFmtId="169" fontId="12" fillId="4" borderId="0" xfId="0" applyNumberFormat="1" applyFont="1" applyFill="1" applyBorder="1"/>
    <xf numFmtId="169" fontId="17" fillId="4" borderId="17" xfId="0" applyNumberFormat="1" applyFont="1" applyFill="1" applyBorder="1"/>
    <xf numFmtId="0" fontId="17" fillId="7" borderId="16" xfId="0" applyFont="1" applyFill="1" applyBorder="1"/>
    <xf numFmtId="0" fontId="18" fillId="7" borderId="17" xfId="6" applyFont="1" applyFill="1" applyBorder="1" applyAlignment="1">
      <alignment horizontal="left" vertical="center" wrapText="1"/>
    </xf>
    <xf numFmtId="4" fontId="18" fillId="7" borderId="17" xfId="5" applyNumberFormat="1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4" fontId="17" fillId="0" borderId="17" xfId="0" applyNumberFormat="1" applyFont="1" applyBorder="1" applyAlignment="1"/>
    <xf numFmtId="0" fontId="17" fillId="4" borderId="18" xfId="0" applyFont="1" applyFill="1" applyBorder="1"/>
    <xf numFmtId="0" fontId="17" fillId="4" borderId="19" xfId="0" applyFont="1" applyFill="1" applyBorder="1"/>
    <xf numFmtId="49" fontId="12" fillId="4" borderId="11" xfId="0" applyNumberFormat="1" applyFont="1" applyFill="1" applyBorder="1" applyAlignment="1">
      <alignment horizontal="left"/>
    </xf>
    <xf numFmtId="49" fontId="17" fillId="0" borderId="17" xfId="0" applyNumberFormat="1" applyFont="1" applyFill="1" applyBorder="1" applyAlignment="1">
      <alignment wrapText="1"/>
    </xf>
    <xf numFmtId="4" fontId="17" fillId="0" borderId="7" xfId="5" applyNumberFormat="1" applyFont="1" applyFill="1" applyBorder="1" applyAlignment="1">
      <alignment wrapText="1"/>
    </xf>
    <xf numFmtId="4" fontId="17" fillId="0" borderId="17" xfId="5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wrapText="1"/>
    </xf>
    <xf numFmtId="49" fontId="17" fillId="0" borderId="18" xfId="0" applyNumberFormat="1" applyFont="1" applyFill="1" applyBorder="1" applyAlignment="1">
      <alignment wrapText="1"/>
    </xf>
    <xf numFmtId="4" fontId="17" fillId="0" borderId="0" xfId="5" applyNumberFormat="1" applyFont="1" applyFill="1" applyBorder="1" applyAlignment="1">
      <alignment wrapText="1"/>
    </xf>
    <xf numFmtId="4" fontId="17" fillId="0" borderId="18" xfId="5" applyNumberFormat="1" applyFont="1" applyFill="1" applyBorder="1" applyAlignment="1">
      <alignment wrapText="1"/>
    </xf>
    <xf numFmtId="49" fontId="17" fillId="0" borderId="3" xfId="0" applyNumberFormat="1" applyFont="1" applyFill="1" applyBorder="1" applyAlignment="1">
      <alignment wrapText="1"/>
    </xf>
    <xf numFmtId="49" fontId="17" fillId="0" borderId="19" xfId="0" applyNumberFormat="1" applyFont="1" applyFill="1" applyBorder="1" applyAlignment="1">
      <alignment wrapText="1"/>
    </xf>
    <xf numFmtId="4" fontId="17" fillId="0" borderId="4" xfId="5" applyNumberFormat="1" applyFont="1" applyFill="1" applyBorder="1" applyAlignment="1">
      <alignment wrapText="1"/>
    </xf>
    <xf numFmtId="4" fontId="17" fillId="0" borderId="19" xfId="5" applyNumberFormat="1" applyFont="1" applyFill="1" applyBorder="1" applyAlignment="1">
      <alignment wrapText="1"/>
    </xf>
    <xf numFmtId="49" fontId="12" fillId="7" borderId="17" xfId="0" applyNumberFormat="1" applyFont="1" applyFill="1" applyBorder="1" applyAlignment="1">
      <alignment horizontal="center" vertical="center"/>
    </xf>
    <xf numFmtId="0" fontId="18" fillId="7" borderId="16" xfId="6" applyFont="1" applyFill="1" applyBorder="1" applyAlignment="1">
      <alignment horizontal="left" vertical="center" wrapText="1"/>
    </xf>
    <xf numFmtId="4" fontId="18" fillId="7" borderId="16" xfId="5" applyNumberFormat="1" applyFont="1" applyFill="1" applyBorder="1" applyAlignment="1">
      <alignment horizontal="center" vertical="center" wrapText="1"/>
    </xf>
    <xf numFmtId="0" fontId="18" fillId="7" borderId="17" xfId="6" applyFont="1" applyFill="1" applyBorder="1" applyAlignment="1">
      <alignment horizontal="center" vertical="center" wrapText="1"/>
    </xf>
    <xf numFmtId="169" fontId="23" fillId="4" borderId="8" xfId="0" applyNumberFormat="1" applyFont="1" applyFill="1" applyBorder="1"/>
    <xf numFmtId="0" fontId="18" fillId="7" borderId="16" xfId="6" applyFont="1" applyFill="1" applyBorder="1" applyAlignment="1">
      <alignment horizontal="center" vertical="center" wrapText="1"/>
    </xf>
    <xf numFmtId="4" fontId="17" fillId="4" borderId="0" xfId="0" applyNumberFormat="1" applyFont="1" applyFill="1" applyBorder="1"/>
    <xf numFmtId="4" fontId="17" fillId="4" borderId="0" xfId="0" applyNumberFormat="1" applyFont="1" applyFill="1"/>
    <xf numFmtId="165" fontId="17" fillId="4" borderId="0" xfId="2" applyNumberFormat="1" applyFont="1" applyFill="1" applyBorder="1"/>
    <xf numFmtId="0" fontId="17" fillId="0" borderId="0" xfId="0" applyFont="1" applyBorder="1" applyAlignment="1"/>
    <xf numFmtId="0" fontId="17" fillId="0" borderId="0" xfId="0" applyFont="1" applyAlignment="1"/>
    <xf numFmtId="0" fontId="12" fillId="7" borderId="0" xfId="0" applyFont="1" applyFill="1" applyBorder="1" applyAlignment="1">
      <alignment horizontal="center"/>
    </xf>
    <xf numFmtId="0" fontId="18" fillId="4" borderId="0" xfId="4" applyFont="1" applyFill="1"/>
    <xf numFmtId="0" fontId="18" fillId="4" borderId="0" xfId="4" applyFont="1" applyFill="1" applyBorder="1"/>
    <xf numFmtId="0" fontId="18" fillId="4" borderId="0" xfId="4" applyFont="1" applyFill="1" applyBorder="1" applyAlignment="1">
      <alignment horizontal="center"/>
    </xf>
    <xf numFmtId="0" fontId="18" fillId="4" borderId="4" xfId="4" applyFont="1" applyFill="1" applyBorder="1" applyAlignment="1">
      <alignment horizontal="center"/>
    </xf>
    <xf numFmtId="0" fontId="18" fillId="4" borderId="0" xfId="4" applyFont="1" applyFill="1" applyAlignment="1">
      <alignment horizontal="center"/>
    </xf>
    <xf numFmtId="0" fontId="18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7" fillId="4" borderId="0" xfId="4" applyFont="1" applyFill="1"/>
    <xf numFmtId="0" fontId="29" fillId="4" borderId="11" xfId="4" applyFont="1" applyFill="1" applyBorder="1"/>
    <xf numFmtId="0" fontId="29" fillId="4" borderId="7" xfId="4" applyFont="1" applyFill="1" applyBorder="1"/>
    <xf numFmtId="0" fontId="29" fillId="4" borderId="8" xfId="4" applyFont="1" applyFill="1" applyBorder="1"/>
    <xf numFmtId="165" fontId="29" fillId="4" borderId="8" xfId="2" applyFont="1" applyFill="1" applyBorder="1" applyAlignment="1">
      <alignment horizontal="center"/>
    </xf>
    <xf numFmtId="165" fontId="29" fillId="4" borderId="17" xfId="2" applyFont="1" applyFill="1" applyBorder="1" applyAlignment="1">
      <alignment horizontal="center"/>
    </xf>
    <xf numFmtId="165" fontId="27" fillId="4" borderId="18" xfId="2" applyFont="1" applyFill="1" applyBorder="1" applyAlignment="1">
      <alignment vertical="center" wrapText="1"/>
    </xf>
    <xf numFmtId="0" fontId="29" fillId="4" borderId="1" xfId="4" applyFont="1" applyFill="1" applyBorder="1" applyAlignment="1">
      <alignment horizontal="center" vertical="center"/>
    </xf>
    <xf numFmtId="0" fontId="30" fillId="4" borderId="0" xfId="4" applyFont="1" applyFill="1"/>
    <xf numFmtId="0" fontId="29" fillId="4" borderId="3" xfId="4" applyFont="1" applyFill="1" applyBorder="1" applyAlignment="1">
      <alignment horizontal="center" vertical="center"/>
    </xf>
    <xf numFmtId="0" fontId="29" fillId="4" borderId="4" xfId="4" applyFont="1" applyFill="1" applyBorder="1" applyAlignment="1">
      <alignment horizontal="center" vertical="center"/>
    </xf>
    <xf numFmtId="0" fontId="29" fillId="4" borderId="5" xfId="4" applyFont="1" applyFill="1" applyBorder="1" applyAlignment="1">
      <alignment wrapText="1"/>
    </xf>
    <xf numFmtId="165" fontId="29" fillId="4" borderId="5" xfId="2" applyFont="1" applyFill="1" applyBorder="1" applyAlignment="1">
      <alignment horizontal="center"/>
    </xf>
    <xf numFmtId="165" fontId="29" fillId="4" borderId="19" xfId="2" applyFont="1" applyFill="1" applyBorder="1" applyAlignment="1">
      <alignment horizontal="center"/>
    </xf>
    <xf numFmtId="0" fontId="30" fillId="4" borderId="9" xfId="4" applyFont="1" applyFill="1" applyBorder="1" applyAlignment="1">
      <alignment horizontal="centerContinuous"/>
    </xf>
    <xf numFmtId="0" fontId="30" fillId="4" borderId="6" xfId="4" applyFont="1" applyFill="1" applyBorder="1" applyAlignment="1">
      <alignment horizontal="centerContinuous"/>
    </xf>
    <xf numFmtId="0" fontId="30" fillId="4" borderId="10" xfId="4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165" fontId="3" fillId="4" borderId="7" xfId="2" applyFont="1" applyFill="1" applyBorder="1" applyAlignment="1">
      <alignment vertical="top" wrapText="1"/>
    </xf>
    <xf numFmtId="0" fontId="30" fillId="4" borderId="1" xfId="4" applyFont="1" applyFill="1" applyBorder="1" applyAlignment="1">
      <alignment horizontal="left"/>
    </xf>
    <xf numFmtId="0" fontId="30" fillId="4" borderId="0" xfId="4" applyFont="1" applyFill="1" applyBorder="1" applyAlignment="1">
      <alignment horizontal="left"/>
    </xf>
    <xf numFmtId="165" fontId="26" fillId="4" borderId="18" xfId="2" applyFont="1" applyFill="1" applyBorder="1" applyAlignment="1">
      <alignment vertical="center" wrapText="1"/>
    </xf>
    <xf numFmtId="0" fontId="27" fillId="4" borderId="2" xfId="0" applyFont="1" applyFill="1" applyBorder="1" applyAlignment="1">
      <alignment vertical="center" wrapText="1"/>
    </xf>
    <xf numFmtId="165" fontId="29" fillId="4" borderId="18" xfId="2" applyFont="1" applyFill="1" applyBorder="1" applyAlignment="1">
      <alignment horizontal="center"/>
    </xf>
    <xf numFmtId="0" fontId="30" fillId="4" borderId="1" xfId="4" applyFont="1" applyFill="1" applyBorder="1" applyAlignment="1">
      <alignment horizontal="center" vertical="center"/>
    </xf>
    <xf numFmtId="0" fontId="18" fillId="4" borderId="2" xfId="0" applyFont="1" applyFill="1" applyBorder="1"/>
    <xf numFmtId="165" fontId="30" fillId="4" borderId="18" xfId="2" applyFont="1" applyFill="1" applyBorder="1" applyAlignment="1">
      <alignment horizontal="center"/>
    </xf>
    <xf numFmtId="0" fontId="18" fillId="0" borderId="0" xfId="0" applyFont="1"/>
    <xf numFmtId="0" fontId="29" fillId="4" borderId="0" xfId="4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0" fontId="17" fillId="4" borderId="18" xfId="0" applyFont="1" applyFill="1" applyBorder="1" applyAlignment="1">
      <alignment horizontal="justify" vertical="center" wrapText="1"/>
    </xf>
    <xf numFmtId="0" fontId="17" fillId="4" borderId="1" xfId="0" applyFont="1" applyFill="1" applyBorder="1" applyAlignment="1">
      <alignment horizontal="justify" vertical="top" wrapText="1"/>
    </xf>
    <xf numFmtId="165" fontId="17" fillId="4" borderId="18" xfId="2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justify" vertical="top" wrapText="1"/>
    </xf>
    <xf numFmtId="0" fontId="17" fillId="4" borderId="3" xfId="0" applyFont="1" applyFill="1" applyBorder="1" applyAlignment="1">
      <alignment horizontal="justify" vertical="top" wrapText="1"/>
    </xf>
    <xf numFmtId="0" fontId="17" fillId="4" borderId="5" xfId="0" applyFont="1" applyFill="1" applyBorder="1" applyAlignment="1">
      <alignment horizontal="justify" vertical="top" wrapText="1"/>
    </xf>
    <xf numFmtId="165" fontId="17" fillId="4" borderId="19" xfId="2" applyFont="1" applyFill="1" applyBorder="1" applyAlignment="1">
      <alignment horizontal="justify" vertical="top" wrapText="1"/>
    </xf>
    <xf numFmtId="0" fontId="18" fillId="4" borderId="3" xfId="0" applyFont="1" applyFill="1" applyBorder="1" applyAlignment="1">
      <alignment horizontal="justify" vertical="top" wrapText="1"/>
    </xf>
    <xf numFmtId="0" fontId="18" fillId="4" borderId="5" xfId="0" applyFont="1" applyFill="1" applyBorder="1" applyAlignment="1">
      <alignment horizontal="justify" vertical="top" wrapText="1"/>
    </xf>
    <xf numFmtId="165" fontId="18" fillId="4" borderId="19" xfId="2" applyFont="1" applyFill="1" applyBorder="1" applyAlignment="1">
      <alignment horizontal="right" vertical="top" wrapText="1"/>
    </xf>
    <xf numFmtId="0" fontId="17" fillId="4" borderId="11" xfId="0" applyFont="1" applyFill="1" applyBorder="1" applyAlignment="1">
      <alignment horizontal="justify" vertical="center" wrapText="1"/>
    </xf>
    <xf numFmtId="0" fontId="17" fillId="4" borderId="8" xfId="0" applyFont="1" applyFill="1" applyBorder="1" applyAlignment="1">
      <alignment horizontal="justify" vertical="center" wrapText="1"/>
    </xf>
    <xf numFmtId="165" fontId="17" fillId="4" borderId="17" xfId="2" applyFont="1" applyFill="1" applyBorder="1" applyAlignment="1">
      <alignment horizontal="justify" vertical="center" wrapText="1"/>
    </xf>
    <xf numFmtId="0" fontId="18" fillId="4" borderId="2" xfId="0" applyFont="1" applyFill="1" applyBorder="1" applyAlignment="1">
      <alignment horizontal="justify" vertical="center" wrapText="1"/>
    </xf>
    <xf numFmtId="165" fontId="17" fillId="4" borderId="18" xfId="2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justify" vertical="center" wrapText="1"/>
    </xf>
    <xf numFmtId="0" fontId="18" fillId="4" borderId="3" xfId="0" applyFont="1" applyFill="1" applyBorder="1" applyAlignment="1">
      <alignment horizontal="justify" vertical="center" wrapText="1"/>
    </xf>
    <xf numFmtId="0" fontId="18" fillId="4" borderId="5" xfId="0" applyFont="1" applyFill="1" applyBorder="1" applyAlignment="1">
      <alignment horizontal="justify" vertical="center" wrapText="1"/>
    </xf>
    <xf numFmtId="165" fontId="17" fillId="4" borderId="19" xfId="2" applyFont="1" applyFill="1" applyBorder="1" applyAlignment="1">
      <alignment horizontal="justify" vertical="center" wrapText="1"/>
    </xf>
    <xf numFmtId="165" fontId="18" fillId="4" borderId="19" xfId="2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165" fontId="18" fillId="4" borderId="18" xfId="2" applyFont="1" applyFill="1" applyBorder="1" applyAlignment="1">
      <alignment horizontal="right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horizontal="justify" vertical="center" wrapText="1"/>
    </xf>
    <xf numFmtId="0" fontId="18" fillId="4" borderId="10" xfId="0" applyFont="1" applyFill="1" applyBorder="1" applyAlignment="1">
      <alignment horizontal="justify" vertical="center" wrapText="1"/>
    </xf>
    <xf numFmtId="165" fontId="18" fillId="4" borderId="16" xfId="2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17" fillId="4" borderId="11" xfId="0" applyFont="1" applyFill="1" applyBorder="1" applyAlignment="1">
      <alignment horizontal="left" vertical="center" wrapText="1"/>
    </xf>
    <xf numFmtId="0" fontId="17" fillId="4" borderId="17" xfId="0" applyFont="1" applyFill="1" applyBorder="1" applyAlignment="1">
      <alignment horizontal="justify" vertical="center" wrapText="1"/>
    </xf>
    <xf numFmtId="165" fontId="18" fillId="4" borderId="18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vertical="top"/>
    </xf>
    <xf numFmtId="0" fontId="17" fillId="4" borderId="1" xfId="0" applyFont="1" applyFill="1" applyBorder="1" applyAlignment="1">
      <alignment horizontal="left" vertical="top"/>
    </xf>
    <xf numFmtId="0" fontId="17" fillId="4" borderId="2" xfId="0" applyFont="1" applyFill="1" applyBorder="1" applyAlignment="1">
      <alignment horizontal="justify" vertical="top"/>
    </xf>
    <xf numFmtId="0" fontId="17" fillId="4" borderId="18" xfId="0" applyFont="1" applyFill="1" applyBorder="1" applyAlignment="1">
      <alignment horizontal="right" vertical="top" wrapText="1"/>
    </xf>
    <xf numFmtId="165" fontId="18" fillId="4" borderId="18" xfId="2" applyFont="1" applyFill="1" applyBorder="1" applyAlignment="1">
      <alignment horizontal="right" vertical="top"/>
    </xf>
    <xf numFmtId="0" fontId="18" fillId="4" borderId="0" xfId="0" applyFont="1" applyFill="1" applyAlignment="1">
      <alignment vertical="top"/>
    </xf>
    <xf numFmtId="0" fontId="18" fillId="4" borderId="18" xfId="0" applyFont="1" applyFill="1" applyBorder="1" applyAlignment="1">
      <alignment horizontal="right" vertical="top" wrapText="1"/>
    </xf>
    <xf numFmtId="0" fontId="18" fillId="0" borderId="0" xfId="0" applyFont="1" applyAlignment="1">
      <alignment vertical="top"/>
    </xf>
    <xf numFmtId="0" fontId="17" fillId="4" borderId="18" xfId="0" applyFont="1" applyFill="1" applyBorder="1" applyAlignment="1">
      <alignment horizontal="right" vertical="top"/>
    </xf>
    <xf numFmtId="165" fontId="17" fillId="4" borderId="18" xfId="2" applyFont="1" applyFill="1" applyBorder="1" applyAlignment="1">
      <alignment horizontal="right" vertical="top"/>
    </xf>
    <xf numFmtId="0" fontId="17" fillId="4" borderId="3" xfId="0" applyFont="1" applyFill="1" applyBorder="1" applyAlignment="1">
      <alignment horizontal="left" vertical="top"/>
    </xf>
    <xf numFmtId="0" fontId="17" fillId="4" borderId="5" xfId="0" applyFont="1" applyFill="1" applyBorder="1" applyAlignment="1">
      <alignment vertical="top"/>
    </xf>
    <xf numFmtId="165" fontId="17" fillId="4" borderId="19" xfId="2" applyFont="1" applyFill="1" applyBorder="1" applyAlignment="1">
      <alignment horizontal="right" vertical="top"/>
    </xf>
    <xf numFmtId="0" fontId="18" fillId="4" borderId="3" xfId="0" applyFont="1" applyFill="1" applyBorder="1" applyAlignment="1">
      <alignment horizontal="left" vertical="top"/>
    </xf>
    <xf numFmtId="0" fontId="18" fillId="4" borderId="5" xfId="0" applyFont="1" applyFill="1" applyBorder="1" applyAlignment="1">
      <alignment vertical="top"/>
    </xf>
    <xf numFmtId="165" fontId="18" fillId="4" borderId="19" xfId="2" applyFont="1" applyFill="1" applyBorder="1" applyAlignment="1">
      <alignment horizontal="right" vertical="top"/>
    </xf>
    <xf numFmtId="0" fontId="3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2" fillId="8" borderId="16" xfId="0" applyFont="1" applyFill="1" applyBorder="1" applyAlignment="1">
      <alignment horizontal="center"/>
    </xf>
    <xf numFmtId="0" fontId="17" fillId="4" borderId="16" xfId="0" applyFont="1" applyFill="1" applyBorder="1"/>
    <xf numFmtId="0" fontId="19" fillId="4" borderId="16" xfId="0" applyFont="1" applyFill="1" applyBorder="1"/>
    <xf numFmtId="0" fontId="17" fillId="4" borderId="16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right"/>
    </xf>
    <xf numFmtId="0" fontId="17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4" borderId="4" xfId="0" applyFont="1" applyFill="1" applyBorder="1" applyAlignment="1">
      <alignment horizontal="left"/>
    </xf>
    <xf numFmtId="0" fontId="12" fillId="8" borderId="16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justify" vertical="center" wrapText="1"/>
    </xf>
    <xf numFmtId="0" fontId="18" fillId="4" borderId="23" xfId="0" applyFont="1" applyFill="1" applyBorder="1" applyAlignment="1">
      <alignment horizontal="justify" vertical="center" wrapText="1"/>
    </xf>
    <xf numFmtId="0" fontId="17" fillId="4" borderId="24" xfId="0" applyFont="1" applyFill="1" applyBorder="1" applyAlignment="1">
      <alignment horizontal="right" vertical="center" wrapText="1"/>
    </xf>
    <xf numFmtId="0" fontId="17" fillId="4" borderId="28" xfId="0" applyFont="1" applyFill="1" applyBorder="1" applyAlignment="1">
      <alignment horizontal="right" vertical="center" wrapText="1"/>
    </xf>
    <xf numFmtId="0" fontId="17" fillId="4" borderId="29" xfId="0" applyFont="1" applyFill="1" applyBorder="1" applyAlignment="1">
      <alignment horizontal="right" vertical="center" wrapText="1"/>
    </xf>
    <xf numFmtId="0" fontId="17" fillId="4" borderId="30" xfId="0" applyFont="1" applyFill="1" applyBorder="1" applyAlignment="1">
      <alignment horizontal="right" vertical="center" wrapText="1"/>
    </xf>
    <xf numFmtId="0" fontId="17" fillId="4" borderId="0" xfId="0" applyFont="1" applyFill="1" applyBorder="1" applyAlignment="1">
      <alignment horizontal="right" vertical="center" wrapText="1"/>
    </xf>
    <xf numFmtId="0" fontId="17" fillId="4" borderId="31" xfId="0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justify" vertical="center" wrapText="1"/>
    </xf>
    <xf numFmtId="0" fontId="17" fillId="4" borderId="37" xfId="0" applyFont="1" applyFill="1" applyBorder="1" applyAlignment="1">
      <alignment horizontal="right" vertical="center" wrapText="1"/>
    </xf>
    <xf numFmtId="0" fontId="17" fillId="4" borderId="38" xfId="0" applyFont="1" applyFill="1" applyBorder="1" applyAlignment="1">
      <alignment horizontal="right" vertical="center" wrapText="1"/>
    </xf>
    <xf numFmtId="0" fontId="17" fillId="4" borderId="32" xfId="0" applyFont="1" applyFill="1" applyBorder="1" applyAlignment="1">
      <alignment horizontal="justify" vertical="center" wrapText="1"/>
    </xf>
    <xf numFmtId="0" fontId="18" fillId="4" borderId="33" xfId="0" applyFont="1" applyFill="1" applyBorder="1" applyAlignment="1">
      <alignment horizontal="justify" vertical="center" wrapText="1"/>
    </xf>
    <xf numFmtId="0" fontId="17" fillId="4" borderId="34" xfId="0" applyFont="1" applyFill="1" applyBorder="1" applyAlignment="1">
      <alignment horizontal="right" vertical="center" wrapText="1"/>
    </xf>
    <xf numFmtId="0" fontId="17" fillId="4" borderId="35" xfId="0" applyFont="1" applyFill="1" applyBorder="1" applyAlignment="1">
      <alignment horizontal="right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36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justify" vertical="center" wrapText="1"/>
    </xf>
    <xf numFmtId="0" fontId="17" fillId="4" borderId="29" xfId="0" applyFont="1" applyFill="1" applyBorder="1" applyAlignment="1">
      <alignment horizontal="justify" vertical="center" wrapText="1"/>
    </xf>
    <xf numFmtId="0" fontId="17" fillId="4" borderId="30" xfId="0" applyFont="1" applyFill="1" applyBorder="1" applyAlignment="1">
      <alignment horizontal="justify" vertical="center" wrapText="1"/>
    </xf>
    <xf numFmtId="0" fontId="17" fillId="4" borderId="20" xfId="0" applyFont="1" applyFill="1" applyBorder="1" applyAlignment="1">
      <alignment horizontal="justify" vertical="center" wrapText="1"/>
    </xf>
    <xf numFmtId="0" fontId="17" fillId="4" borderId="0" xfId="0" applyFont="1" applyFill="1" applyBorder="1" applyAlignment="1">
      <alignment horizontal="justify" vertical="center" wrapText="1"/>
    </xf>
    <xf numFmtId="0" fontId="18" fillId="4" borderId="32" xfId="0" applyFont="1" applyFill="1" applyBorder="1" applyAlignment="1">
      <alignment horizontal="justify" vertical="center" wrapText="1"/>
    </xf>
    <xf numFmtId="0" fontId="18" fillId="4" borderId="37" xfId="0" applyFont="1" applyFill="1" applyBorder="1" applyAlignment="1">
      <alignment horizontal="justify" vertical="center" wrapText="1"/>
    </xf>
    <xf numFmtId="0" fontId="18" fillId="4" borderId="34" xfId="0" applyFont="1" applyFill="1" applyBorder="1" applyAlignment="1">
      <alignment horizontal="right" vertical="center" wrapText="1"/>
    </xf>
    <xf numFmtId="0" fontId="18" fillId="4" borderId="35" xfId="0" applyFont="1" applyFill="1" applyBorder="1" applyAlignment="1">
      <alignment horizontal="right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justify" vertical="center" wrapText="1"/>
    </xf>
    <xf numFmtId="0" fontId="18" fillId="4" borderId="24" xfId="0" applyFont="1" applyFill="1" applyBorder="1" applyAlignment="1">
      <alignment horizontal="right" vertical="center" wrapText="1"/>
    </xf>
    <xf numFmtId="0" fontId="18" fillId="4" borderId="28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right" vertical="center" wrapText="1"/>
    </xf>
    <xf numFmtId="0" fontId="17" fillId="4" borderId="18" xfId="0" applyFont="1" applyFill="1" applyBorder="1" applyAlignment="1">
      <alignment horizontal="right" vertical="center" wrapText="1"/>
    </xf>
    <xf numFmtId="165" fontId="18" fillId="4" borderId="2" xfId="0" applyNumberFormat="1" applyFont="1" applyFill="1" applyBorder="1" applyAlignment="1">
      <alignment horizontal="right" vertical="center" wrapText="1"/>
    </xf>
    <xf numFmtId="0" fontId="18" fillId="4" borderId="2" xfId="0" applyFont="1" applyFill="1" applyBorder="1" applyAlignment="1">
      <alignment horizontal="right" vertical="center" wrapText="1"/>
    </xf>
    <xf numFmtId="0" fontId="18" fillId="4" borderId="18" xfId="0" applyFont="1" applyFill="1" applyBorder="1" applyAlignment="1">
      <alignment horizontal="right" vertical="center" wrapText="1"/>
    </xf>
    <xf numFmtId="0" fontId="17" fillId="4" borderId="3" xfId="0" applyFont="1" applyFill="1" applyBorder="1" applyAlignment="1">
      <alignment horizontal="justify" vertical="center" wrapText="1"/>
    </xf>
    <xf numFmtId="0" fontId="17" fillId="4" borderId="4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right" vertical="center" wrapText="1"/>
    </xf>
    <xf numFmtId="0" fontId="17" fillId="4" borderId="19" xfId="0" applyFont="1" applyFill="1" applyBorder="1" applyAlignment="1">
      <alignment horizontal="right" vertical="center" wrapText="1"/>
    </xf>
    <xf numFmtId="0" fontId="18" fillId="4" borderId="19" xfId="0" applyFont="1" applyFill="1" applyBorder="1" applyAlignment="1">
      <alignment horizontal="right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wrapText="1"/>
    </xf>
    <xf numFmtId="0" fontId="12" fillId="7" borderId="19" xfId="0" applyFont="1" applyFill="1" applyBorder="1" applyAlignment="1">
      <alignment horizontal="center" vertical="center" wrapText="1"/>
    </xf>
    <xf numFmtId="0" fontId="17" fillId="0" borderId="18" xfId="0" applyFont="1" applyBorder="1"/>
    <xf numFmtId="165" fontId="18" fillId="4" borderId="18" xfId="0" applyNumberFormat="1" applyFont="1" applyFill="1" applyBorder="1" applyAlignment="1">
      <alignment horizontal="right" vertical="center" wrapText="1"/>
    </xf>
    <xf numFmtId="9" fontId="17" fillId="4" borderId="18" xfId="20" applyFont="1" applyFill="1" applyBorder="1"/>
    <xf numFmtId="9" fontId="17" fillId="0" borderId="18" xfId="20" applyFont="1" applyBorder="1"/>
    <xf numFmtId="49" fontId="17" fillId="4" borderId="18" xfId="0" applyNumberFormat="1" applyFont="1" applyFill="1" applyBorder="1" applyAlignment="1">
      <alignment horizontal="right" vertical="center" wrapText="1"/>
    </xf>
    <xf numFmtId="0" fontId="12" fillId="7" borderId="17" xfId="21" applyFont="1" applyFill="1" applyBorder="1" applyAlignment="1">
      <alignment horizontal="center" vertical="center" wrapText="1"/>
    </xf>
    <xf numFmtId="0" fontId="12" fillId="7" borderId="16" xfId="2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vertical="center" wrapText="1"/>
    </xf>
    <xf numFmtId="0" fontId="17" fillId="4" borderId="17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right" vertical="center" wrapText="1"/>
    </xf>
    <xf numFmtId="0" fontId="17" fillId="4" borderId="11" xfId="0" applyFont="1" applyFill="1" applyBorder="1" applyAlignment="1">
      <alignment horizontal="right" vertical="center" wrapText="1"/>
    </xf>
    <xf numFmtId="0" fontId="17" fillId="4" borderId="7" xfId="0" applyFont="1" applyFill="1" applyBorder="1" applyAlignment="1">
      <alignment horizontal="right" vertical="center" wrapText="1"/>
    </xf>
    <xf numFmtId="0" fontId="17" fillId="4" borderId="8" xfId="0" applyFont="1" applyFill="1" applyBorder="1" applyAlignment="1">
      <alignment horizontal="right" vertical="center" wrapText="1"/>
    </xf>
    <xf numFmtId="0" fontId="17" fillId="4" borderId="7" xfId="0" applyFont="1" applyFill="1" applyBorder="1"/>
    <xf numFmtId="0" fontId="17" fillId="4" borderId="1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0" fontId="17" fillId="4" borderId="18" xfId="0" applyFont="1" applyFill="1" applyBorder="1" applyAlignment="1">
      <alignment vertical="center" wrapText="1"/>
    </xf>
    <xf numFmtId="165" fontId="18" fillId="4" borderId="1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 wrapText="1"/>
    </xf>
    <xf numFmtId="165" fontId="17" fillId="4" borderId="1" xfId="2" applyFont="1" applyFill="1" applyBorder="1" applyAlignment="1">
      <alignment horizontal="right" vertical="top" wrapText="1"/>
    </xf>
    <xf numFmtId="165" fontId="17" fillId="4" borderId="0" xfId="2" applyFont="1" applyFill="1" applyBorder="1" applyAlignment="1">
      <alignment horizontal="right" vertical="top" wrapText="1"/>
    </xf>
    <xf numFmtId="165" fontId="17" fillId="4" borderId="2" xfId="2" applyFont="1" applyFill="1" applyBorder="1" applyAlignment="1">
      <alignment horizontal="right" vertical="top" wrapText="1"/>
    </xf>
    <xf numFmtId="0" fontId="18" fillId="4" borderId="1" xfId="0" applyFont="1" applyFill="1" applyBorder="1" applyAlignment="1">
      <alignment horizontal="right" vertical="center" wrapText="1"/>
    </xf>
    <xf numFmtId="0" fontId="18" fillId="4" borderId="0" xfId="0" applyFont="1" applyFill="1" applyBorder="1" applyAlignment="1">
      <alignment horizontal="right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17" fillId="4" borderId="19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horizontal="right" vertical="center" wrapText="1"/>
    </xf>
    <xf numFmtId="0" fontId="18" fillId="4" borderId="19" xfId="0" applyFont="1" applyFill="1" applyBorder="1"/>
    <xf numFmtId="0" fontId="18" fillId="0" borderId="3" xfId="0" applyFont="1" applyBorder="1"/>
    <xf numFmtId="0" fontId="18" fillId="0" borderId="19" xfId="0" applyFont="1" applyBorder="1"/>
    <xf numFmtId="0" fontId="18" fillId="0" borderId="4" xfId="0" applyFont="1" applyBorder="1"/>
    <xf numFmtId="0" fontId="18" fillId="0" borderId="16" xfId="0" applyFont="1" applyBorder="1"/>
    <xf numFmtId="0" fontId="18" fillId="3" borderId="41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justify" vertical="center" wrapText="1"/>
    </xf>
    <xf numFmtId="0" fontId="17" fillId="4" borderId="37" xfId="0" applyFont="1" applyFill="1" applyBorder="1" applyAlignment="1">
      <alignment horizontal="justify" vertical="center" wrapText="1"/>
    </xf>
    <xf numFmtId="0" fontId="17" fillId="4" borderId="38" xfId="0" applyFont="1" applyFill="1" applyBorder="1" applyAlignment="1">
      <alignment horizontal="justify" vertical="center" wrapText="1"/>
    </xf>
    <xf numFmtId="0" fontId="34" fillId="4" borderId="9" xfId="4" applyFont="1" applyFill="1" applyBorder="1" applyAlignment="1">
      <alignment horizontal="centerContinuous"/>
    </xf>
    <xf numFmtId="0" fontId="34" fillId="4" borderId="6" xfId="4" applyFont="1" applyFill="1" applyBorder="1" applyAlignment="1">
      <alignment horizontal="centerContinuous"/>
    </xf>
    <xf numFmtId="0" fontId="34" fillId="4" borderId="10" xfId="4" applyFont="1" applyFill="1" applyBorder="1" applyAlignment="1">
      <alignment horizontal="left" wrapText="1" indent="1"/>
    </xf>
    <xf numFmtId="165" fontId="35" fillId="4" borderId="16" xfId="2" applyFont="1" applyFill="1" applyBorder="1" applyAlignment="1">
      <alignment vertical="center" wrapText="1"/>
    </xf>
    <xf numFmtId="165" fontId="35" fillId="4" borderId="18" xfId="2" applyFont="1" applyFill="1" applyBorder="1" applyAlignment="1">
      <alignment vertical="center" wrapText="1"/>
    </xf>
    <xf numFmtId="0" fontId="8" fillId="0" borderId="0" xfId="0" applyFont="1"/>
    <xf numFmtId="165" fontId="1" fillId="4" borderId="7" xfId="2" applyFont="1" applyFill="1" applyBorder="1" applyAlignment="1">
      <alignment vertical="top" wrapText="1"/>
    </xf>
    <xf numFmtId="166" fontId="1" fillId="0" borderId="25" xfId="246" applyFont="1" applyBorder="1"/>
    <xf numFmtId="166" fontId="1" fillId="0" borderId="29" xfId="246" applyFont="1" applyBorder="1"/>
    <xf numFmtId="166" fontId="1" fillId="0" borderId="30" xfId="246" applyFont="1" applyBorder="1"/>
    <xf numFmtId="165" fontId="1" fillId="0" borderId="0" xfId="246" applyNumberFormat="1" applyFont="1"/>
    <xf numFmtId="166" fontId="1" fillId="0" borderId="0" xfId="246" applyFont="1"/>
    <xf numFmtId="166" fontId="1" fillId="0" borderId="20" xfId="246" applyFont="1" applyBorder="1"/>
    <xf numFmtId="166" fontId="1" fillId="0" borderId="0" xfId="246" applyFont="1" applyBorder="1"/>
    <xf numFmtId="166" fontId="1" fillId="0" borderId="31" xfId="246" applyFont="1" applyBorder="1"/>
    <xf numFmtId="166" fontId="1" fillId="0" borderId="20" xfId="246" applyFont="1" applyBorder="1" applyAlignment="1">
      <alignment horizontal="center"/>
    </xf>
    <xf numFmtId="166" fontId="1" fillId="0" borderId="0" xfId="246" applyFont="1" applyBorder="1" applyAlignment="1">
      <alignment horizontal="center"/>
    </xf>
    <xf numFmtId="166" fontId="1" fillId="0" borderId="31" xfId="246" applyFont="1" applyBorder="1" applyAlignment="1">
      <alignment horizontal="center"/>
    </xf>
    <xf numFmtId="166" fontId="41" fillId="0" borderId="20" xfId="246" applyNumberFormat="1" applyFont="1" applyBorder="1" applyAlignment="1" applyProtection="1">
      <alignment horizontal="left"/>
    </xf>
    <xf numFmtId="166" fontId="42" fillId="0" borderId="0" xfId="246" applyNumberFormat="1" applyFont="1" applyBorder="1" applyAlignment="1" applyProtection="1">
      <alignment horizontal="left"/>
    </xf>
    <xf numFmtId="166" fontId="40" fillId="0" borderId="0" xfId="246" applyFont="1" applyBorder="1"/>
    <xf numFmtId="166" fontId="40" fillId="0" borderId="31" xfId="246" applyFont="1" applyBorder="1"/>
    <xf numFmtId="165" fontId="40" fillId="0" borderId="0" xfId="246" applyNumberFormat="1" applyFont="1" applyBorder="1"/>
    <xf numFmtId="3" fontId="40" fillId="0" borderId="0" xfId="246" applyNumberFormat="1" applyFont="1" applyBorder="1"/>
    <xf numFmtId="166" fontId="40" fillId="0" borderId="20" xfId="246" applyFont="1" applyBorder="1"/>
    <xf numFmtId="37" fontId="40" fillId="0" borderId="0" xfId="246" applyNumberFormat="1" applyFont="1" applyBorder="1" applyProtection="1"/>
    <xf numFmtId="166" fontId="40" fillId="0" borderId="0" xfId="246" applyNumberFormat="1" applyFont="1" applyBorder="1" applyAlignment="1" applyProtection="1">
      <alignment horizontal="left"/>
    </xf>
    <xf numFmtId="166" fontId="41" fillId="0" borderId="20" xfId="246" applyFont="1" applyBorder="1"/>
    <xf numFmtId="37" fontId="41" fillId="0" borderId="0" xfId="246" applyNumberFormat="1" applyFont="1" applyBorder="1" applyProtection="1"/>
    <xf numFmtId="166" fontId="40" fillId="0" borderId="0" xfId="246" applyNumberFormat="1" applyFont="1" applyBorder="1" applyAlignment="1" applyProtection="1">
      <alignment horizontal="right"/>
    </xf>
    <xf numFmtId="166" fontId="43" fillId="0" borderId="0" xfId="246" applyNumberFormat="1" applyFont="1" applyBorder="1" applyAlignment="1" applyProtection="1">
      <alignment horizontal="left"/>
    </xf>
    <xf numFmtId="166" fontId="40" fillId="0" borderId="20" xfId="246" applyNumberFormat="1" applyFont="1" applyBorder="1" applyAlignment="1" applyProtection="1">
      <alignment horizontal="left"/>
    </xf>
    <xf numFmtId="166" fontId="40" fillId="0" borderId="32" xfId="246" applyFont="1" applyBorder="1"/>
    <xf numFmtId="166" fontId="40" fillId="0" borderId="37" xfId="246" applyNumberFormat="1" applyFont="1" applyBorder="1" applyAlignment="1" applyProtection="1">
      <alignment horizontal="left"/>
    </xf>
    <xf numFmtId="166" fontId="40" fillId="0" borderId="37" xfId="246" applyFont="1" applyBorder="1"/>
    <xf numFmtId="166" fontId="40" fillId="0" borderId="38" xfId="246" applyFont="1" applyBorder="1"/>
    <xf numFmtId="166" fontId="40" fillId="0" borderId="25" xfId="246" applyFont="1" applyBorder="1"/>
    <xf numFmtId="166" fontId="40" fillId="0" borderId="29" xfId="246" applyNumberFormat="1" applyFont="1" applyBorder="1" applyAlignment="1" applyProtection="1">
      <alignment horizontal="left"/>
    </xf>
    <xf numFmtId="166" fontId="40" fillId="0" borderId="29" xfId="246" applyFont="1" applyBorder="1"/>
    <xf numFmtId="166" fontId="40" fillId="0" borderId="30" xfId="246" applyFont="1" applyBorder="1"/>
    <xf numFmtId="166" fontId="41" fillId="0" borderId="0" xfId="246" applyNumberFormat="1" applyFont="1" applyBorder="1" applyAlignment="1" applyProtection="1">
      <alignment horizontal="left"/>
    </xf>
    <xf numFmtId="166" fontId="41" fillId="0" borderId="0" xfId="246" applyFont="1" applyBorder="1"/>
    <xf numFmtId="166" fontId="41" fillId="0" borderId="31" xfId="246" applyFont="1" applyBorder="1"/>
    <xf numFmtId="165" fontId="41" fillId="0" borderId="0" xfId="246" applyNumberFormat="1" applyFont="1" applyBorder="1"/>
    <xf numFmtId="166" fontId="4" fillId="0" borderId="20" xfId="246" applyFont="1" applyBorder="1" applyAlignment="1">
      <alignment horizontal="left"/>
    </xf>
    <xf numFmtId="166" fontId="44" fillId="0" borderId="0" xfId="246" applyFont="1" applyBorder="1"/>
    <xf numFmtId="40" fontId="1" fillId="0" borderId="0" xfId="246" applyNumberFormat="1" applyFont="1" applyBorder="1"/>
    <xf numFmtId="40" fontId="4" fillId="0" borderId="0" xfId="246" applyNumberFormat="1" applyFont="1" applyBorder="1"/>
    <xf numFmtId="40" fontId="1" fillId="0" borderId="0" xfId="246" applyNumberFormat="1" applyFont="1" applyFill="1" applyBorder="1"/>
    <xf numFmtId="49" fontId="1" fillId="0" borderId="0" xfId="247" applyNumberFormat="1" applyFont="1" applyFill="1" applyBorder="1" applyAlignment="1">
      <alignment horizontal="left"/>
    </xf>
    <xf numFmtId="173" fontId="1" fillId="0" borderId="37" xfId="247" applyNumberFormat="1" applyFont="1" applyFill="1" applyBorder="1"/>
    <xf numFmtId="173" fontId="1" fillId="0" borderId="0" xfId="247" applyNumberFormat="1" applyFont="1" applyFill="1" applyBorder="1"/>
    <xf numFmtId="173" fontId="4" fillId="0" borderId="0" xfId="247" applyNumberFormat="1" applyFont="1" applyFill="1" applyBorder="1"/>
    <xf numFmtId="165" fontId="4" fillId="0" borderId="0" xfId="246" applyNumberFormat="1" applyFont="1"/>
    <xf numFmtId="166" fontId="40" fillId="0" borderId="0" xfId="246" applyBorder="1"/>
    <xf numFmtId="4" fontId="45" fillId="0" borderId="0" xfId="246" applyNumberFormat="1" applyFont="1" applyBorder="1"/>
    <xf numFmtId="40" fontId="4" fillId="0" borderId="0" xfId="246" applyNumberFormat="1" applyFont="1" applyBorder="1" applyAlignment="1">
      <alignment horizontal="center"/>
    </xf>
    <xf numFmtId="40" fontId="1" fillId="0" borderId="37" xfId="246" applyNumberFormat="1" applyFont="1" applyBorder="1"/>
    <xf numFmtId="166" fontId="4" fillId="0" borderId="0" xfId="246" applyFont="1" applyBorder="1" applyAlignment="1">
      <alignment horizontal="right"/>
    </xf>
    <xf numFmtId="166" fontId="1" fillId="0" borderId="0" xfId="246" applyFont="1" applyBorder="1" applyAlignment="1"/>
    <xf numFmtId="166" fontId="4" fillId="0" borderId="0" xfId="246" applyFont="1" applyBorder="1"/>
    <xf numFmtId="166" fontId="1" fillId="0" borderId="32" xfId="246" applyFont="1" applyBorder="1"/>
    <xf numFmtId="166" fontId="1" fillId="0" borderId="37" xfId="246" applyFont="1" applyBorder="1"/>
    <xf numFmtId="166" fontId="1" fillId="0" borderId="38" xfId="246" applyFont="1" applyBorder="1"/>
    <xf numFmtId="40" fontId="1" fillId="0" borderId="29" xfId="246" applyNumberFormat="1" applyFont="1" applyBorder="1"/>
    <xf numFmtId="166" fontId="40" fillId="0" borderId="0" xfId="246" applyNumberFormat="1" applyFont="1" applyBorder="1" applyAlignment="1" applyProtection="1">
      <alignment horizontal="center"/>
    </xf>
    <xf numFmtId="3" fontId="40" fillId="0" borderId="0" xfId="246" applyNumberFormat="1" applyFont="1" applyBorder="1" applyAlignment="1" applyProtection="1">
      <alignment horizontal="center"/>
    </xf>
    <xf numFmtId="165" fontId="40" fillId="0" borderId="0" xfId="246" applyNumberFormat="1" applyFont="1" applyBorder="1" applyAlignment="1" applyProtection="1">
      <alignment horizontal="center"/>
    </xf>
    <xf numFmtId="166" fontId="1" fillId="0" borderId="0" xfId="246" applyNumberFormat="1" applyFont="1" applyBorder="1" applyAlignment="1" applyProtection="1">
      <alignment horizontal="left"/>
    </xf>
    <xf numFmtId="40" fontId="1" fillId="0" borderId="0" xfId="246" applyNumberFormat="1" applyFont="1" applyBorder="1" applyProtection="1"/>
    <xf numFmtId="40" fontId="40" fillId="0" borderId="31" xfId="246" applyNumberFormat="1" applyFont="1" applyBorder="1"/>
    <xf numFmtId="165" fontId="40" fillId="0" borderId="0" xfId="246" applyNumberFormat="1" applyFont="1" applyBorder="1" applyProtection="1"/>
    <xf numFmtId="40" fontId="40" fillId="0" borderId="0" xfId="246" applyNumberFormat="1" applyFont="1" applyBorder="1"/>
    <xf numFmtId="40" fontId="40" fillId="0" borderId="0" xfId="246" applyNumberFormat="1" applyFont="1" applyBorder="1" applyProtection="1"/>
    <xf numFmtId="40" fontId="40" fillId="0" borderId="0" xfId="246" applyNumberFormat="1" applyFont="1" applyBorder="1" applyAlignment="1" applyProtection="1">
      <alignment horizontal="left"/>
    </xf>
    <xf numFmtId="40" fontId="1" fillId="0" borderId="37" xfId="246" applyNumberFormat="1" applyFont="1" applyBorder="1" applyProtection="1"/>
    <xf numFmtId="3" fontId="40" fillId="0" borderId="0" xfId="246" applyNumberFormat="1" applyFont="1" applyBorder="1" applyProtection="1"/>
    <xf numFmtId="39" fontId="40" fillId="0" borderId="0" xfId="246" applyNumberFormat="1" applyFont="1" applyBorder="1" applyProtection="1"/>
    <xf numFmtId="40" fontId="46" fillId="0" borderId="0" xfId="246" applyNumberFormat="1" applyFont="1" applyBorder="1" applyProtection="1"/>
    <xf numFmtId="166" fontId="4" fillId="0" borderId="31" xfId="246" applyFont="1" applyBorder="1"/>
    <xf numFmtId="165" fontId="47" fillId="0" borderId="0" xfId="246" applyNumberFormat="1" applyFont="1" applyBorder="1" applyProtection="1"/>
    <xf numFmtId="37" fontId="41" fillId="0" borderId="0" xfId="246" applyNumberFormat="1" applyFont="1" applyBorder="1" applyAlignment="1" applyProtection="1">
      <alignment horizontal="left"/>
    </xf>
    <xf numFmtId="37" fontId="47" fillId="0" borderId="0" xfId="246" applyNumberFormat="1" applyFont="1" applyBorder="1" applyProtection="1"/>
    <xf numFmtId="40" fontId="47" fillId="0" borderId="0" xfId="246" applyNumberFormat="1" applyFont="1" applyBorder="1" applyProtection="1"/>
    <xf numFmtId="3" fontId="47" fillId="0" borderId="0" xfId="246" applyNumberFormat="1" applyFont="1" applyBorder="1" applyProtection="1"/>
    <xf numFmtId="165" fontId="4" fillId="0" borderId="0" xfId="246" applyNumberFormat="1" applyFont="1" applyBorder="1"/>
    <xf numFmtId="165" fontId="1" fillId="0" borderId="0" xfId="246" applyNumberFormat="1" applyFont="1" applyBorder="1"/>
    <xf numFmtId="166" fontId="1" fillId="0" borderId="0" xfId="246" applyFont="1" applyFill="1" applyBorder="1"/>
    <xf numFmtId="165" fontId="1" fillId="0" borderId="0" xfId="247" applyNumberFormat="1" applyFont="1" applyFill="1" applyBorder="1" applyAlignment="1">
      <alignment horizontal="right"/>
    </xf>
    <xf numFmtId="165" fontId="41" fillId="0" borderId="0" xfId="246" applyNumberFormat="1" applyFont="1" applyBorder="1" applyProtection="1"/>
    <xf numFmtId="3" fontId="41" fillId="0" borderId="0" xfId="246" applyNumberFormat="1" applyFont="1" applyBorder="1" applyProtection="1"/>
    <xf numFmtId="165" fontId="1" fillId="0" borderId="0" xfId="247" applyNumberFormat="1" applyFont="1" applyFill="1" applyBorder="1"/>
    <xf numFmtId="40" fontId="40" fillId="0" borderId="37" xfId="246" applyNumberFormat="1" applyFont="1" applyBorder="1"/>
    <xf numFmtId="166" fontId="4" fillId="0" borderId="0" xfId="246" applyFont="1" applyBorder="1" applyAlignment="1"/>
    <xf numFmtId="0" fontId="4" fillId="0" borderId="0" xfId="247" applyFont="1" applyAlignment="1">
      <alignment horizontal="center"/>
    </xf>
    <xf numFmtId="49" fontId="3" fillId="0" borderId="18" xfId="0" applyNumberFormat="1" applyFont="1" applyFill="1" applyBorder="1" applyAlignment="1">
      <alignment horizontal="left"/>
    </xf>
    <xf numFmtId="165" fontId="12" fillId="7" borderId="16" xfId="0" applyNumberFormat="1" applyFont="1" applyFill="1" applyBorder="1" applyAlignment="1">
      <alignment horizontal="center" vertical="center"/>
    </xf>
    <xf numFmtId="169" fontId="18" fillId="4" borderId="18" xfId="0" applyNumberFormat="1" applyFont="1" applyFill="1" applyBorder="1"/>
    <xf numFmtId="49" fontId="3" fillId="0" borderId="19" xfId="0" applyNumberFormat="1" applyFont="1" applyFill="1" applyBorder="1" applyAlignment="1">
      <alignment horizontal="left"/>
    </xf>
    <xf numFmtId="169" fontId="12" fillId="7" borderId="16" xfId="0" applyNumberFormat="1" applyFont="1" applyFill="1" applyBorder="1"/>
    <xf numFmtId="169" fontId="49" fillId="4" borderId="18" xfId="0" applyNumberFormat="1" applyFont="1" applyFill="1" applyBorder="1" applyAlignment="1">
      <alignment horizontal="center"/>
    </xf>
    <xf numFmtId="49" fontId="12" fillId="4" borderId="8" xfId="0" applyNumberFormat="1" applyFont="1" applyFill="1" applyBorder="1" applyAlignment="1">
      <alignment horizontal="left"/>
    </xf>
    <xf numFmtId="169" fontId="17" fillId="4" borderId="0" xfId="0" applyNumberFormat="1" applyFont="1" applyFill="1"/>
    <xf numFmtId="4" fontId="18" fillId="0" borderId="7" xfId="5" applyNumberFormat="1" applyFont="1" applyFill="1" applyBorder="1" applyAlignment="1">
      <alignment horizontal="center" wrapText="1"/>
    </xf>
    <xf numFmtId="169" fontId="17" fillId="0" borderId="18" xfId="0" applyNumberFormat="1" applyFont="1" applyFill="1" applyBorder="1"/>
    <xf numFmtId="169" fontId="18" fillId="4" borderId="17" xfId="0" applyNumberFormat="1" applyFont="1" applyFill="1" applyBorder="1"/>
    <xf numFmtId="169" fontId="18" fillId="0" borderId="18" xfId="0" applyNumberFormat="1" applyFont="1" applyFill="1" applyBorder="1"/>
    <xf numFmtId="49" fontId="12" fillId="7" borderId="6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vertical="center"/>
    </xf>
    <xf numFmtId="174" fontId="17" fillId="4" borderId="0" xfId="0" applyNumberFormat="1" applyFont="1" applyFill="1"/>
    <xf numFmtId="4" fontId="27" fillId="0" borderId="0" xfId="0" applyNumberFormat="1" applyFont="1" applyBorder="1" applyAlignment="1">
      <alignment horizontal="center" vertical="center"/>
    </xf>
    <xf numFmtId="165" fontId="17" fillId="4" borderId="0" xfId="0" applyNumberFormat="1" applyFont="1" applyFill="1" applyBorder="1"/>
    <xf numFmtId="4" fontId="28" fillId="0" borderId="0" xfId="0" applyNumberFormat="1" applyFont="1"/>
    <xf numFmtId="169" fontId="17" fillId="4" borderId="2" xfId="0" applyNumberFormat="1" applyFont="1" applyFill="1" applyBorder="1"/>
    <xf numFmtId="0" fontId="17" fillId="4" borderId="29" xfId="0" applyFont="1" applyFill="1" applyBorder="1" applyAlignment="1">
      <alignment horizontal="center" vertical="center" wrapText="1"/>
    </xf>
    <xf numFmtId="173" fontId="8" fillId="0" borderId="0" xfId="0" applyNumberFormat="1" applyFont="1" applyFill="1" applyBorder="1"/>
    <xf numFmtId="49" fontId="1" fillId="0" borderId="37" xfId="247" applyNumberFormat="1" applyFont="1" applyFill="1" applyBorder="1" applyAlignment="1">
      <alignment horizontal="left"/>
    </xf>
    <xf numFmtId="166" fontId="1" fillId="0" borderId="37" xfId="246" applyFont="1" applyFill="1" applyBorder="1"/>
    <xf numFmtId="165" fontId="1" fillId="0" borderId="37" xfId="247" applyNumberFormat="1" applyFont="1" applyFill="1" applyBorder="1" applyAlignment="1">
      <alignment horizontal="right"/>
    </xf>
    <xf numFmtId="49" fontId="1" fillId="0" borderId="29" xfId="247" applyNumberFormat="1" applyFont="1" applyFill="1" applyBorder="1" applyAlignment="1">
      <alignment horizontal="left"/>
    </xf>
    <xf numFmtId="166" fontId="1" fillId="0" borderId="29" xfId="246" applyFont="1" applyFill="1" applyBorder="1"/>
    <xf numFmtId="165" fontId="1" fillId="0" borderId="29" xfId="247" applyNumberFormat="1" applyFont="1" applyFill="1" applyBorder="1" applyAlignment="1">
      <alignment horizontal="right"/>
    </xf>
    <xf numFmtId="165" fontId="17" fillId="4" borderId="0" xfId="0" applyNumberFormat="1" applyFont="1" applyFill="1"/>
    <xf numFmtId="0" fontId="17" fillId="4" borderId="8" xfId="0" applyFont="1" applyFill="1" applyBorder="1"/>
    <xf numFmtId="0" fontId="51" fillId="18" borderId="16" xfId="6" applyFont="1" applyFill="1" applyBorder="1" applyAlignment="1">
      <alignment horizontal="center" vertical="center" wrapText="1"/>
    </xf>
    <xf numFmtId="4" fontId="51" fillId="18" borderId="16" xfId="6" applyNumberFormat="1" applyFont="1" applyFill="1" applyBorder="1" applyAlignment="1">
      <alignment horizontal="center" vertical="center" wrapText="1"/>
    </xf>
    <xf numFmtId="0" fontId="8" fillId="0" borderId="7" xfId="7" applyNumberFormat="1" applyFont="1" applyFill="1" applyBorder="1" applyAlignment="1" applyProtection="1">
      <alignment horizontal="left" vertical="center" wrapText="1"/>
      <protection locked="0"/>
    </xf>
    <xf numFmtId="0" fontId="8" fillId="0" borderId="7" xfId="7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7" applyNumberFormat="1" applyFont="1" applyFill="1" applyBorder="1" applyAlignment="1" applyProtection="1">
      <alignment horizontal="left" vertical="center" wrapText="1"/>
      <protection locked="0"/>
    </xf>
    <xf numFmtId="0" fontId="8" fillId="0" borderId="0" xfId="7" applyNumberFormat="1" applyFont="1" applyFill="1" applyBorder="1" applyAlignment="1" applyProtection="1">
      <alignment horizontal="right" vertical="center" wrapText="1"/>
      <protection locked="0"/>
    </xf>
    <xf numFmtId="4" fontId="8" fillId="0" borderId="2" xfId="7" applyNumberFormat="1" applyFont="1" applyFill="1" applyBorder="1" applyAlignment="1" applyProtection="1">
      <alignment horizontal="right" vertical="center" wrapText="1"/>
      <protection locked="0"/>
    </xf>
    <xf numFmtId="0" fontId="8" fillId="4" borderId="4" xfId="7" applyNumberFormat="1" applyFont="1" applyFill="1" applyBorder="1" applyAlignment="1" applyProtection="1">
      <alignment horizontal="left" vertical="center" wrapText="1"/>
      <protection locked="0"/>
    </xf>
    <xf numFmtId="0" fontId="9" fillId="4" borderId="4" xfId="7" applyNumberFormat="1" applyFont="1" applyFill="1" applyBorder="1" applyAlignment="1" applyProtection="1">
      <alignment horizontal="right" vertical="center" wrapText="1"/>
      <protection locked="0"/>
    </xf>
    <xf numFmtId="4" fontId="9" fillId="4" borderId="5" xfId="7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/>
    <xf numFmtId="0" fontId="8" fillId="4" borderId="0" xfId="0" applyFont="1" applyFill="1" applyBorder="1"/>
    <xf numFmtId="40" fontId="1" fillId="0" borderId="4" xfId="246" applyNumberFormat="1" applyFont="1" applyBorder="1"/>
    <xf numFmtId="169" fontId="23" fillId="0" borderId="18" xfId="0" applyNumberFormat="1" applyFont="1" applyFill="1" applyBorder="1"/>
    <xf numFmtId="165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70" fontId="17" fillId="0" borderId="18" xfId="0" applyNumberFormat="1" applyFont="1" applyFill="1" applyBorder="1"/>
    <xf numFmtId="169" fontId="17" fillId="4" borderId="18" xfId="0" applyNumberFormat="1" applyFont="1" applyFill="1" applyBorder="1" applyAlignment="1">
      <alignment horizontal="center"/>
    </xf>
    <xf numFmtId="169" fontId="18" fillId="4" borderId="2" xfId="0" applyNumberFormat="1" applyFont="1" applyFill="1" applyBorder="1"/>
    <xf numFmtId="169" fontId="17" fillId="0" borderId="19" xfId="0" applyNumberFormat="1" applyFont="1" applyFill="1" applyBorder="1"/>
    <xf numFmtId="49" fontId="3" fillId="0" borderId="17" xfId="0" applyNumberFormat="1" applyFont="1" applyFill="1" applyBorder="1" applyAlignment="1">
      <alignment horizontal="left"/>
    </xf>
    <xf numFmtId="169" fontId="17" fillId="0" borderId="17" xfId="0" applyNumberFormat="1" applyFont="1" applyFill="1" applyBorder="1"/>
    <xf numFmtId="0" fontId="8" fillId="0" borderId="7" xfId="7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7" applyNumberFormat="1" applyFont="1" applyFill="1" applyBorder="1" applyAlignment="1" applyProtection="1">
      <alignment vertical="center" wrapText="1"/>
      <protection locked="0"/>
    </xf>
    <xf numFmtId="0" fontId="8" fillId="0" borderId="0" xfId="7" applyNumberFormat="1" applyFont="1" applyFill="1" applyBorder="1" applyAlignment="1" applyProtection="1">
      <alignment vertical="center" wrapText="1"/>
      <protection locked="0"/>
    </xf>
    <xf numFmtId="0" fontId="8" fillId="0" borderId="11" xfId="7" applyNumberFormat="1" applyFont="1" applyFill="1" applyBorder="1" applyAlignment="1" applyProtection="1">
      <alignment horizontal="left" vertical="center" wrapText="1"/>
      <protection locked="0"/>
    </xf>
    <xf numFmtId="0" fontId="8" fillId="0" borderId="1" xfId="7" applyNumberFormat="1" applyFont="1" applyFill="1" applyBorder="1" applyAlignment="1" applyProtection="1">
      <alignment horizontal="left" vertical="center" wrapText="1"/>
      <protection locked="0"/>
    </xf>
    <xf numFmtId="0" fontId="9" fillId="4" borderId="3" xfId="7" applyFont="1" applyFill="1" applyBorder="1" applyAlignment="1" applyProtection="1">
      <alignment horizontal="left"/>
      <protection locked="0"/>
    </xf>
    <xf numFmtId="4" fontId="53" fillId="0" borderId="16" xfId="0" applyNumberFormat="1" applyFont="1" applyBorder="1" applyAlignment="1">
      <alignment horizontal="center" vertical="center"/>
    </xf>
    <xf numFmtId="0" fontId="53" fillId="4" borderId="0" xfId="0" applyFont="1" applyFill="1" applyAlignment="1">
      <alignment vertical="center"/>
    </xf>
    <xf numFmtId="0" fontId="53" fillId="0" borderId="16" xfId="0" applyFont="1" applyBorder="1" applyAlignment="1">
      <alignment horizontal="center" vertical="center"/>
    </xf>
    <xf numFmtId="165" fontId="53" fillId="0" borderId="16" xfId="2" applyFont="1" applyBorder="1" applyAlignment="1">
      <alignment horizontal="center" vertical="center"/>
    </xf>
    <xf numFmtId="0" fontId="52" fillId="0" borderId="16" xfId="0" applyFont="1" applyBorder="1"/>
    <xf numFmtId="0" fontId="52" fillId="4" borderId="0" xfId="0" applyFont="1" applyFill="1"/>
    <xf numFmtId="0" fontId="53" fillId="4" borderId="0" xfId="0" applyFont="1" applyFill="1" applyAlignment="1">
      <alignment horizontal="center" vertical="center"/>
    </xf>
    <xf numFmtId="165" fontId="54" fillId="7" borderId="16" xfId="2" applyFont="1" applyFill="1" applyBorder="1" applyAlignment="1">
      <alignment horizontal="center" vertical="center"/>
    </xf>
    <xf numFmtId="165" fontId="54" fillId="0" borderId="16" xfId="2" applyFont="1" applyBorder="1" applyAlignment="1">
      <alignment horizontal="center" vertical="center"/>
    </xf>
    <xf numFmtId="4" fontId="53" fillId="0" borderId="11" xfId="0" applyNumberFormat="1" applyFont="1" applyBorder="1" applyAlignment="1">
      <alignment horizontal="center" vertical="center"/>
    </xf>
    <xf numFmtId="4" fontId="53" fillId="0" borderId="1" xfId="0" applyNumberFormat="1" applyFont="1" applyBorder="1" applyAlignment="1">
      <alignment horizontal="center" vertical="center"/>
    </xf>
    <xf numFmtId="169" fontId="52" fillId="4" borderId="1" xfId="0" applyNumberFormat="1" applyFont="1" applyFill="1" applyBorder="1" applyAlignment="1">
      <alignment vertical="center" wrapText="1"/>
    </xf>
    <xf numFmtId="169" fontId="52" fillId="4" borderId="0" xfId="0" applyNumberFormat="1" applyFont="1" applyFill="1" applyAlignment="1">
      <alignment vertical="center" wrapText="1"/>
    </xf>
    <xf numFmtId="0" fontId="52" fillId="4" borderId="0" xfId="0" applyFont="1" applyFill="1" applyAlignment="1">
      <alignment vertical="center" wrapText="1"/>
    </xf>
    <xf numFmtId="165" fontId="2" fillId="7" borderId="16" xfId="2" applyFont="1" applyFill="1" applyBorder="1" applyAlignment="1">
      <alignment horizontal="center" vertical="center"/>
    </xf>
    <xf numFmtId="43" fontId="12" fillId="7" borderId="16" xfId="0" applyNumberFormat="1" applyFont="1" applyFill="1" applyBorder="1" applyAlignment="1">
      <alignment vertical="center"/>
    </xf>
    <xf numFmtId="0" fontId="17" fillId="4" borderId="0" xfId="0" applyFont="1" applyFill="1" applyBorder="1"/>
    <xf numFmtId="4" fontId="18" fillId="7" borderId="16" xfId="5" applyNumberFormat="1" applyFont="1" applyFill="1" applyBorder="1" applyAlignment="1">
      <alignment horizontal="left" vertical="center" wrapText="1"/>
    </xf>
    <xf numFmtId="43" fontId="12" fillId="7" borderId="16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top" wrapText="1"/>
    </xf>
    <xf numFmtId="0" fontId="1" fillId="0" borderId="0" xfId="6" applyFont="1" applyFill="1" applyBorder="1" applyAlignment="1" applyProtection="1">
      <alignment vertical="top"/>
      <protection locked="0"/>
    </xf>
    <xf numFmtId="169" fontId="23" fillId="0" borderId="19" xfId="0" applyNumberFormat="1" applyFont="1" applyFill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vertical="distributed"/>
    </xf>
    <xf numFmtId="0" fontId="8" fillId="0" borderId="0" xfId="0" applyFont="1" applyAlignment="1">
      <alignment vertical="distributed"/>
    </xf>
    <xf numFmtId="43" fontId="17" fillId="4" borderId="0" xfId="0" applyNumberFormat="1" applyFont="1" applyFill="1" applyBorder="1"/>
    <xf numFmtId="49" fontId="12" fillId="0" borderId="17" xfId="0" applyNumberFormat="1" applyFont="1" applyFill="1" applyBorder="1" applyAlignment="1">
      <alignment horizontal="left"/>
    </xf>
    <xf numFmtId="0" fontId="17" fillId="0" borderId="0" xfId="0" applyFont="1" applyAlignment="1">
      <alignment horizontal="center" vertical="distributed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17" fillId="7" borderId="0" xfId="0" applyFont="1" applyFill="1" applyBorder="1" applyProtection="1"/>
    <xf numFmtId="0" fontId="12" fillId="4" borderId="0" xfId="3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right"/>
      <protection locked="0"/>
    </xf>
    <xf numFmtId="0" fontId="3" fillId="4" borderId="4" xfId="0" applyNumberFormat="1" applyFont="1" applyFill="1" applyBorder="1" applyAlignment="1" applyProtection="1">
      <protection locked="0"/>
    </xf>
    <xf numFmtId="0" fontId="17" fillId="4" borderId="0" xfId="0" applyFont="1" applyFill="1" applyProtection="1">
      <protection locked="0"/>
    </xf>
    <xf numFmtId="0" fontId="18" fillId="4" borderId="0" xfId="0" applyFont="1" applyFill="1" applyBorder="1" applyAlignment="1" applyProtection="1">
      <alignment horizontal="centerContinuous"/>
      <protection locked="0"/>
    </xf>
    <xf numFmtId="0" fontId="12" fillId="4" borderId="0" xfId="3" applyFont="1" applyFill="1" applyBorder="1" applyAlignment="1" applyProtection="1">
      <alignment horizontal="centerContinuous"/>
      <protection locked="0"/>
    </xf>
    <xf numFmtId="0" fontId="18" fillId="4" borderId="0" xfId="0" applyFont="1" applyFill="1" applyBorder="1" applyAlignment="1" applyProtection="1">
      <alignment horizontal="center"/>
      <protection locked="0"/>
    </xf>
    <xf numFmtId="0" fontId="3" fillId="4" borderId="0" xfId="3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Protection="1">
      <protection locked="0"/>
    </xf>
    <xf numFmtId="0" fontId="18" fillId="7" borderId="6" xfId="3" applyFont="1" applyFill="1" applyBorder="1" applyAlignment="1" applyProtection="1">
      <alignment horizontal="center" vertical="center"/>
    </xf>
    <xf numFmtId="0" fontId="18" fillId="7" borderId="10" xfId="3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protection locked="0"/>
    </xf>
    <xf numFmtId="0" fontId="12" fillId="4" borderId="0" xfId="3" applyFont="1" applyFill="1" applyBorder="1" applyAlignment="1" applyProtection="1">
      <alignment vertical="center"/>
      <protection locked="0"/>
    </xf>
    <xf numFmtId="0" fontId="17" fillId="0" borderId="2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18" xfId="0" applyFont="1" applyFill="1" applyBorder="1" applyAlignment="1" applyProtection="1">
      <alignment horizontal="left" vertical="top" wrapText="1"/>
      <protection locked="0"/>
    </xf>
    <xf numFmtId="3" fontId="3" fillId="4" borderId="0" xfId="255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12" fillId="4" borderId="3" xfId="0" applyFont="1" applyFill="1" applyBorder="1" applyAlignment="1" applyProtection="1">
      <alignment vertical="top"/>
      <protection locked="0"/>
    </xf>
    <xf numFmtId="0" fontId="12" fillId="4" borderId="4" xfId="0" applyFont="1" applyFill="1" applyBorder="1" applyAlignment="1" applyProtection="1">
      <alignment vertical="top"/>
      <protection locked="0"/>
    </xf>
    <xf numFmtId="0" fontId="12" fillId="4" borderId="19" xfId="0" applyFont="1" applyFill="1" applyBorder="1" applyAlignment="1" applyProtection="1">
      <alignment horizontal="left" vertical="top"/>
      <protection locked="0"/>
    </xf>
    <xf numFmtId="3" fontId="12" fillId="4" borderId="4" xfId="0" applyNumberFormat="1" applyFont="1" applyFill="1" applyBorder="1" applyAlignment="1" applyProtection="1">
      <alignment horizontal="right" vertical="top"/>
      <protection locked="0"/>
    </xf>
    <xf numFmtId="3" fontId="3" fillId="4" borderId="5" xfId="0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right" vertical="top"/>
      <protection locked="0"/>
    </xf>
    <xf numFmtId="0" fontId="17" fillId="4" borderId="0" xfId="0" applyFont="1" applyFill="1" applyAlignment="1" applyProtection="1">
      <alignment vertical="distributed"/>
      <protection locked="0"/>
    </xf>
    <xf numFmtId="0" fontId="17" fillId="4" borderId="0" xfId="0" applyFont="1" applyFill="1" applyBorder="1"/>
    <xf numFmtId="0" fontId="13" fillId="0" borderId="0" xfId="0" applyFont="1" applyBorder="1" applyAlignment="1">
      <alignment horizontal="center"/>
    </xf>
    <xf numFmtId="0" fontId="26" fillId="7" borderId="16" xfId="0" applyFont="1" applyFill="1" applyBorder="1" applyAlignment="1">
      <alignment vertical="center"/>
    </xf>
    <xf numFmtId="169" fontId="49" fillId="4" borderId="17" xfId="0" applyNumberFormat="1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 vertical="center" wrapText="1"/>
    </xf>
    <xf numFmtId="4" fontId="52" fillId="0" borderId="16" xfId="0" applyNumberFormat="1" applyFont="1" applyBorder="1" applyAlignment="1">
      <alignment horizontal="center" vertical="center"/>
    </xf>
    <xf numFmtId="49" fontId="12" fillId="4" borderId="16" xfId="0" applyNumberFormat="1" applyFont="1" applyFill="1" applyBorder="1" applyAlignment="1">
      <alignment horizontal="left"/>
    </xf>
    <xf numFmtId="43" fontId="17" fillId="4" borderId="0" xfId="0" applyNumberFormat="1" applyFont="1" applyFill="1"/>
    <xf numFmtId="169" fontId="12" fillId="4" borderId="16" xfId="0" applyNumberFormat="1" applyFont="1" applyFill="1" applyBorder="1"/>
    <xf numFmtId="0" fontId="17" fillId="4" borderId="20" xfId="0" applyFont="1" applyFill="1" applyBorder="1" applyAlignment="1">
      <alignment horizontal="center" vertical="center" wrapText="1"/>
    </xf>
    <xf numFmtId="0" fontId="1" fillId="0" borderId="1" xfId="6" applyNumberFormat="1" applyFont="1" applyFill="1" applyBorder="1" applyAlignment="1" applyProtection="1">
      <alignment horizontal="right" vertical="top"/>
      <protection locked="0"/>
    </xf>
    <xf numFmtId="0" fontId="57" fillId="0" borderId="0" xfId="6" applyFont="1" applyFill="1" applyBorder="1" applyAlignment="1" applyProtection="1">
      <alignment horizontal="left" vertical="center" indent="7"/>
      <protection locked="0"/>
    </xf>
    <xf numFmtId="0" fontId="57" fillId="0" borderId="2" xfId="6" applyFont="1" applyFill="1" applyBorder="1" applyAlignment="1" applyProtection="1">
      <alignment horizontal="left" vertical="center" indent="7"/>
      <protection locked="0"/>
    </xf>
    <xf numFmtId="0" fontId="12" fillId="0" borderId="1" xfId="6" applyFont="1" applyFill="1" applyBorder="1" applyAlignment="1" applyProtection="1">
      <alignment horizontal="left" vertical="top"/>
      <protection locked="0"/>
    </xf>
    <xf numFmtId="0" fontId="4" fillId="0" borderId="0" xfId="6" applyFont="1" applyFill="1" applyBorder="1" applyAlignment="1" applyProtection="1">
      <alignment horizontal="center" vertical="center"/>
      <protection locked="0"/>
    </xf>
    <xf numFmtId="0" fontId="4" fillId="0" borderId="2" xfId="6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Border="1" applyAlignment="1" applyProtection="1">
      <alignment vertical="top"/>
      <protection locked="0"/>
    </xf>
    <xf numFmtId="0" fontId="4" fillId="0" borderId="1" xfId="6" applyFont="1" applyFill="1" applyBorder="1" applyAlignment="1" applyProtection="1">
      <alignment vertical="top"/>
      <protection locked="0"/>
    </xf>
    <xf numFmtId="3" fontId="4" fillId="0" borderId="0" xfId="342" applyNumberFormat="1" applyFont="1" applyFill="1" applyBorder="1" applyAlignment="1" applyProtection="1">
      <alignment vertical="center" wrapText="1"/>
      <protection locked="0"/>
    </xf>
    <xf numFmtId="3" fontId="4" fillId="0" borderId="2" xfId="342" applyNumberFormat="1" applyFont="1" applyFill="1" applyBorder="1" applyAlignment="1" applyProtection="1">
      <alignment vertical="top" wrapText="1"/>
      <protection locked="0"/>
    </xf>
    <xf numFmtId="0" fontId="58" fillId="0" borderId="0" xfId="6" applyFont="1" applyFill="1" applyBorder="1" applyAlignment="1" applyProtection="1">
      <alignment vertical="top"/>
      <protection locked="0"/>
    </xf>
    <xf numFmtId="0" fontId="1" fillId="0" borderId="1" xfId="6" applyFont="1" applyFill="1" applyBorder="1" applyAlignment="1" applyProtection="1">
      <alignment horizontal="left" vertical="center" indent="2"/>
      <protection locked="0"/>
    </xf>
    <xf numFmtId="3" fontId="1" fillId="0" borderId="0" xfId="6" applyNumberFormat="1" applyFont="1" applyFill="1" applyBorder="1" applyProtection="1">
      <protection locked="0"/>
    </xf>
    <xf numFmtId="3" fontId="1" fillId="0" borderId="2" xfId="6" applyNumberFormat="1" applyFont="1" applyFill="1" applyBorder="1" applyProtection="1">
      <protection locked="0"/>
    </xf>
    <xf numFmtId="0" fontId="4" fillId="0" borderId="1" xfId="6" applyFont="1" applyFill="1" applyBorder="1" applyAlignment="1" applyProtection="1">
      <alignment vertical="top" wrapText="1"/>
      <protection locked="0"/>
    </xf>
    <xf numFmtId="3" fontId="4" fillId="0" borderId="2" xfId="342" applyNumberFormat="1" applyFont="1" applyFill="1" applyBorder="1" applyAlignment="1" applyProtection="1">
      <alignment vertical="center" wrapText="1"/>
      <protection locked="0"/>
    </xf>
    <xf numFmtId="0" fontId="1" fillId="0" borderId="1" xfId="6" applyFont="1" applyFill="1" applyBorder="1" applyAlignment="1" applyProtection="1">
      <alignment horizontal="left" vertical="top" indent="2"/>
      <protection locked="0"/>
    </xf>
    <xf numFmtId="3" fontId="4" fillId="0" borderId="0" xfId="342" applyNumberFormat="1" applyFont="1" applyFill="1" applyBorder="1" applyAlignment="1" applyProtection="1">
      <alignment vertical="top" wrapText="1"/>
      <protection locked="0"/>
    </xf>
    <xf numFmtId="3" fontId="1" fillId="0" borderId="0" xfId="6" applyNumberFormat="1" applyFont="1" applyFill="1" applyBorder="1" applyAlignment="1" applyProtection="1">
      <protection locked="0"/>
    </xf>
    <xf numFmtId="3" fontId="1" fillId="0" borderId="2" xfId="6" applyNumberFormat="1" applyFont="1" applyFill="1" applyBorder="1" applyAlignment="1" applyProtection="1">
      <protection locked="0"/>
    </xf>
    <xf numFmtId="0" fontId="6" fillId="0" borderId="1" xfId="6" applyFont="1" applyFill="1" applyBorder="1" applyAlignment="1" applyProtection="1">
      <alignment horizontal="left" vertical="top"/>
      <protection locked="0"/>
    </xf>
    <xf numFmtId="3" fontId="4" fillId="0" borderId="0" xfId="342" applyNumberFormat="1" applyFont="1" applyFill="1" applyBorder="1" applyAlignment="1" applyProtection="1">
      <alignment vertical="top"/>
      <protection locked="0"/>
    </xf>
    <xf numFmtId="3" fontId="4" fillId="0" borderId="0" xfId="6" applyNumberFormat="1" applyFont="1" applyFill="1" applyBorder="1" applyAlignment="1" applyProtection="1">
      <alignment horizontal="center" vertical="center"/>
      <protection locked="0"/>
    </xf>
    <xf numFmtId="3" fontId="4" fillId="0" borderId="2" xfId="6" applyNumberFormat="1" applyFont="1" applyFill="1" applyBorder="1" applyAlignment="1" applyProtection="1">
      <alignment horizontal="center" vertical="center"/>
      <protection locked="0"/>
    </xf>
    <xf numFmtId="0" fontId="51" fillId="0" borderId="0" xfId="6" applyFont="1" applyFill="1" applyBorder="1" applyAlignment="1" applyProtection="1">
      <alignment vertical="top"/>
      <protection locked="0"/>
    </xf>
    <xf numFmtId="0" fontId="4" fillId="0" borderId="3" xfId="6" applyNumberFormat="1" applyFont="1" applyFill="1" applyBorder="1" applyAlignment="1" applyProtection="1">
      <alignment horizontal="right" vertical="top"/>
      <protection locked="0"/>
    </xf>
    <xf numFmtId="4" fontId="1" fillId="0" borderId="4" xfId="6" applyNumberFormat="1" applyFont="1" applyFill="1" applyBorder="1" applyAlignment="1" applyProtection="1">
      <alignment vertical="top"/>
      <protection locked="0"/>
    </xf>
    <xf numFmtId="4" fontId="1" fillId="0" borderId="5" xfId="6" applyNumberFormat="1" applyFont="1" applyFill="1" applyBorder="1" applyAlignment="1" applyProtection="1">
      <alignment vertical="top"/>
      <protection locked="0"/>
    </xf>
    <xf numFmtId="0" fontId="8" fillId="0" borderId="0" xfId="7" applyFont="1" applyBorder="1"/>
    <xf numFmtId="0" fontId="1" fillId="0" borderId="0" xfId="6" applyNumberFormat="1" applyFont="1" applyFill="1" applyBorder="1" applyAlignment="1" applyProtection="1">
      <alignment horizontal="right" vertical="top"/>
      <protection locked="0"/>
    </xf>
    <xf numFmtId="3" fontId="4" fillId="0" borderId="2" xfId="342" applyNumberFormat="1" applyFont="1" applyFill="1" applyBorder="1" applyAlignment="1" applyProtection="1">
      <alignment vertical="top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1" fillId="0" borderId="4" xfId="6" applyFont="1" applyFill="1" applyBorder="1" applyAlignment="1" applyProtection="1">
      <alignment vertical="top"/>
      <protection locked="0"/>
    </xf>
    <xf numFmtId="173" fontId="17" fillId="0" borderId="18" xfId="0" applyNumberFormat="1" applyFont="1" applyFill="1" applyBorder="1"/>
    <xf numFmtId="0" fontId="17" fillId="4" borderId="20" xfId="0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left"/>
    </xf>
    <xf numFmtId="0" fontId="17" fillId="4" borderId="0" xfId="0" applyFont="1" applyFill="1" applyBorder="1"/>
    <xf numFmtId="0" fontId="17" fillId="4" borderId="0" xfId="0" applyFont="1" applyFill="1" applyBorder="1"/>
    <xf numFmtId="169" fontId="18" fillId="4" borderId="8" xfId="0" applyNumberFormat="1" applyFont="1" applyFill="1" applyBorder="1"/>
    <xf numFmtId="169" fontId="23" fillId="4" borderId="2" xfId="0" applyNumberFormat="1" applyFont="1" applyFill="1" applyBorder="1"/>
    <xf numFmtId="4" fontId="59" fillId="7" borderId="16" xfId="326" applyNumberFormat="1" applyFont="1" applyFill="1" applyBorder="1" applyAlignment="1">
      <alignment horizontal="right" vertical="center" wrapText="1" indent="1"/>
    </xf>
    <xf numFmtId="4" fontId="59" fillId="7" borderId="16" xfId="326" applyNumberFormat="1" applyFont="1" applyFill="1" applyBorder="1" applyAlignment="1">
      <alignment horizontal="right" vertical="center"/>
    </xf>
    <xf numFmtId="0" fontId="0" fillId="0" borderId="0" xfId="0"/>
    <xf numFmtId="0" fontId="8" fillId="0" borderId="3" xfId="7" applyNumberFormat="1" applyFont="1" applyFill="1" applyBorder="1" applyAlignment="1" applyProtection="1">
      <alignment horizontal="left" vertical="center" wrapText="1"/>
      <protection locked="0"/>
    </xf>
    <xf numFmtId="0" fontId="8" fillId="0" borderId="4" xfId="7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7" applyNumberFormat="1" applyFont="1" applyFill="1" applyBorder="1" applyAlignment="1" applyProtection="1">
      <alignment horizontal="left" vertical="center" wrapText="1"/>
      <protection locked="0"/>
    </xf>
    <xf numFmtId="0" fontId="8" fillId="0" borderId="4" xfId="7" applyNumberFormat="1" applyFont="1" applyFill="1" applyBorder="1" applyAlignment="1" applyProtection="1">
      <alignment vertical="center" wrapText="1"/>
      <protection locked="0"/>
    </xf>
    <xf numFmtId="0" fontId="8" fillId="0" borderId="4" xfId="7" applyNumberFormat="1" applyFont="1" applyFill="1" applyBorder="1" applyAlignment="1" applyProtection="1">
      <alignment horizontal="right" vertical="center" wrapText="1"/>
      <protection locked="0"/>
    </xf>
    <xf numFmtId="4" fontId="8" fillId="0" borderId="5" xfId="7" applyNumberFormat="1" applyFont="1" applyFill="1" applyBorder="1" applyAlignment="1" applyProtection="1">
      <alignment horizontal="right" vertical="center" wrapText="1"/>
      <protection locked="0"/>
    </xf>
    <xf numFmtId="0" fontId="17" fillId="4" borderId="0" xfId="0" applyFont="1" applyFill="1" applyBorder="1"/>
    <xf numFmtId="169" fontId="18" fillId="0" borderId="19" xfId="0" applyNumberFormat="1" applyFont="1" applyFill="1" applyBorder="1"/>
    <xf numFmtId="169" fontId="17" fillId="0" borderId="1" xfId="0" applyNumberFormat="1" applyFont="1" applyFill="1" applyBorder="1"/>
    <xf numFmtId="49" fontId="12" fillId="0" borderId="1" xfId="0" applyNumberFormat="1" applyFont="1" applyFill="1" applyBorder="1" applyAlignment="1">
      <alignment horizontal="center" vertical="center"/>
    </xf>
    <xf numFmtId="43" fontId="12" fillId="0" borderId="1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26" fillId="7" borderId="11" xfId="0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0" fontId="26" fillId="7" borderId="3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vertical="center"/>
    </xf>
    <xf numFmtId="0" fontId="26" fillId="7" borderId="10" xfId="0" applyFont="1" applyFill="1" applyBorder="1" applyAlignment="1">
      <alignment vertical="center"/>
    </xf>
    <xf numFmtId="0" fontId="17" fillId="4" borderId="0" xfId="0" applyFont="1" applyFill="1" applyBorder="1"/>
    <xf numFmtId="0" fontId="26" fillId="0" borderId="16" xfId="0" applyFont="1" applyBorder="1" applyAlignment="1">
      <alignment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9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6" fillId="7" borderId="16" xfId="0" applyFont="1" applyFill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49" fontId="57" fillId="4" borderId="19" xfId="0" applyNumberFormat="1" applyFont="1" applyFill="1" applyBorder="1" applyAlignment="1">
      <alignment horizontal="left"/>
    </xf>
    <xf numFmtId="49" fontId="57" fillId="4" borderId="19" xfId="0" applyNumberFormat="1" applyFont="1" applyFill="1" applyBorder="1" applyAlignment="1">
      <alignment horizontal="center"/>
    </xf>
    <xf numFmtId="169" fontId="0" fillId="4" borderId="18" xfId="0" applyNumberFormat="1" applyFill="1" applyBorder="1"/>
    <xf numFmtId="49" fontId="12" fillId="7" borderId="19" xfId="0" applyNumberFormat="1" applyFont="1" applyFill="1" applyBorder="1" applyAlignment="1">
      <alignment horizontal="center" vertical="center"/>
    </xf>
    <xf numFmtId="0" fontId="17" fillId="4" borderId="10" xfId="0" applyFont="1" applyFill="1" applyBorder="1"/>
    <xf numFmtId="169" fontId="0" fillId="7" borderId="16" xfId="0" applyNumberFormat="1" applyFill="1" applyBorder="1"/>
    <xf numFmtId="49" fontId="57" fillId="7" borderId="16" xfId="0" applyNumberFormat="1" applyFont="1" applyFill="1" applyBorder="1" applyAlignment="1">
      <alignment horizontal="left"/>
    </xf>
    <xf numFmtId="49" fontId="57" fillId="7" borderId="16" xfId="0" applyNumberFormat="1" applyFont="1" applyFill="1" applyBorder="1" applyAlignment="1">
      <alignment horizontal="center"/>
    </xf>
    <xf numFmtId="4" fontId="52" fillId="4" borderId="16" xfId="0" applyNumberFormat="1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center"/>
    </xf>
    <xf numFmtId="49" fontId="12" fillId="0" borderId="16" xfId="0" applyNumberFormat="1" applyFont="1" applyFill="1" applyBorder="1" applyAlignment="1">
      <alignment horizontal="left"/>
    </xf>
    <xf numFmtId="169" fontId="0" fillId="0" borderId="18" xfId="0" applyNumberFormat="1" applyFill="1" applyBorder="1"/>
    <xf numFmtId="49" fontId="57" fillId="0" borderId="18" xfId="0" applyNumberFormat="1" applyFont="1" applyFill="1" applyBorder="1" applyAlignment="1">
      <alignment horizontal="left"/>
    </xf>
    <xf numFmtId="169" fontId="12" fillId="0" borderId="16" xfId="0" applyNumberFormat="1" applyFont="1" applyFill="1" applyBorder="1"/>
    <xf numFmtId="170" fontId="0" fillId="4" borderId="18" xfId="0" applyNumberFormat="1" applyFill="1" applyBorder="1"/>
    <xf numFmtId="49" fontId="57" fillId="4" borderId="18" xfId="0" applyNumberFormat="1" applyFont="1" applyFill="1" applyBorder="1" applyAlignment="1">
      <alignment horizontal="left"/>
    </xf>
    <xf numFmtId="169" fontId="0" fillId="4" borderId="19" xfId="0" applyNumberFormat="1" applyFill="1" applyBorder="1"/>
    <xf numFmtId="49" fontId="12" fillId="7" borderId="3" xfId="0" applyNumberFormat="1" applyFont="1" applyFill="1" applyBorder="1" applyAlignment="1">
      <alignment horizontal="center" vertical="center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12" fillId="7" borderId="0" xfId="3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7" fillId="0" borderId="7" xfId="0" applyFont="1" applyBorder="1" applyAlignment="1">
      <alignment horizontal="center"/>
    </xf>
    <xf numFmtId="0" fontId="4" fillId="8" borderId="9" xfId="6" applyFont="1" applyFill="1" applyBorder="1" applyAlignment="1" applyProtection="1">
      <alignment horizontal="center" vertical="center" wrapText="1"/>
      <protection locked="0"/>
    </xf>
    <xf numFmtId="0" fontId="4" fillId="8" borderId="6" xfId="6" applyFont="1" applyFill="1" applyBorder="1" applyAlignment="1" applyProtection="1">
      <alignment horizontal="center" vertical="center" wrapText="1"/>
      <protection locked="0"/>
    </xf>
    <xf numFmtId="0" fontId="4" fillId="8" borderId="10" xfId="6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0" fontId="1" fillId="0" borderId="0" xfId="6" applyFont="1" applyFill="1" applyBorder="1" applyAlignment="1" applyProtection="1">
      <alignment horizontal="center" vertical="top"/>
      <protection locked="0"/>
    </xf>
    <xf numFmtId="0" fontId="17" fillId="0" borderId="0" xfId="0" applyFont="1" applyAlignment="1">
      <alignment horizontal="center" vertical="distributed"/>
    </xf>
    <xf numFmtId="0" fontId="12" fillId="7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  <xf numFmtId="0" fontId="18" fillId="7" borderId="1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" fillId="4" borderId="0" xfId="0" applyFont="1" applyFill="1" applyAlignment="1">
      <alignment horizontal="left" vertical="top" wrapText="1"/>
    </xf>
    <xf numFmtId="165" fontId="35" fillId="4" borderId="17" xfId="2" applyFont="1" applyFill="1" applyBorder="1" applyAlignment="1">
      <alignment horizontal="right" vertical="center" wrapText="1"/>
    </xf>
    <xf numFmtId="165" fontId="35" fillId="4" borderId="19" xfId="2" applyFont="1" applyFill="1" applyBorder="1" applyAlignment="1">
      <alignment horizontal="right" vertical="center" wrapText="1"/>
    </xf>
    <xf numFmtId="165" fontId="4" fillId="0" borderId="9" xfId="2" applyFont="1" applyBorder="1" applyAlignment="1">
      <alignment horizontal="center" vertical="top" wrapText="1"/>
    </xf>
    <xf numFmtId="165" fontId="4" fillId="0" borderId="10" xfId="2" applyFont="1" applyBorder="1" applyAlignment="1">
      <alignment horizontal="center" vertical="top" wrapText="1"/>
    </xf>
    <xf numFmtId="165" fontId="27" fillId="4" borderId="17" xfId="2" applyFont="1" applyFill="1" applyBorder="1" applyAlignment="1">
      <alignment horizontal="right" vertical="center" wrapText="1"/>
    </xf>
    <xf numFmtId="165" fontId="27" fillId="4" borderId="19" xfId="2" applyFont="1" applyFill="1" applyBorder="1" applyAlignment="1">
      <alignment horizontal="right" vertical="center" wrapText="1"/>
    </xf>
    <xf numFmtId="165" fontId="12" fillId="0" borderId="9" xfId="2" applyFont="1" applyBorder="1" applyAlignment="1">
      <alignment horizontal="center" vertical="top" wrapText="1"/>
    </xf>
    <xf numFmtId="165" fontId="12" fillId="0" borderId="10" xfId="2" applyFont="1" applyBorder="1" applyAlignment="1">
      <alignment horizontal="center" vertical="top" wrapText="1"/>
    </xf>
    <xf numFmtId="37" fontId="12" fillId="7" borderId="16" xfId="4" applyNumberFormat="1" applyFont="1" applyFill="1" applyBorder="1" applyAlignment="1">
      <alignment horizontal="center" vertical="center" wrapText="1"/>
    </xf>
    <xf numFmtId="37" fontId="12" fillId="7" borderId="16" xfId="4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left" vertical="center" wrapText="1"/>
    </xf>
    <xf numFmtId="0" fontId="12" fillId="7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top" wrapText="1"/>
    </xf>
    <xf numFmtId="0" fontId="12" fillId="7" borderId="16" xfId="3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right"/>
    </xf>
    <xf numFmtId="0" fontId="17" fillId="4" borderId="9" xfId="0" applyFont="1" applyFill="1" applyBorder="1" applyAlignment="1">
      <alignment horizontal="right"/>
    </xf>
    <xf numFmtId="0" fontId="17" fillId="4" borderId="10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top" wrapText="1" indent="1"/>
    </xf>
    <xf numFmtId="0" fontId="17" fillId="4" borderId="29" xfId="0" applyFont="1" applyFill="1" applyBorder="1" applyAlignment="1">
      <alignment horizontal="left" vertical="top" wrapText="1" indent="1"/>
    </xf>
    <xf numFmtId="0" fontId="17" fillId="4" borderId="32" xfId="0" applyFont="1" applyFill="1" applyBorder="1" applyAlignment="1">
      <alignment horizontal="left" vertical="center" wrapText="1"/>
    </xf>
    <xf numFmtId="0" fontId="17" fillId="4" borderId="37" xfId="0" applyFont="1" applyFill="1" applyBorder="1" applyAlignment="1">
      <alignment horizontal="left" vertical="center" wrapText="1"/>
    </xf>
    <xf numFmtId="0" fontId="12" fillId="8" borderId="39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8" fillId="4" borderId="32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 indent="3"/>
    </xf>
    <xf numFmtId="0" fontId="18" fillId="4" borderId="10" xfId="0" applyFont="1" applyFill="1" applyBorder="1" applyAlignment="1">
      <alignment horizontal="left" vertical="center" wrapText="1" indent="3"/>
    </xf>
    <xf numFmtId="0" fontId="17" fillId="4" borderId="0" xfId="0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0" fontId="12" fillId="7" borderId="7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/>
    </xf>
    <xf numFmtId="9" fontId="18" fillId="4" borderId="9" xfId="20" applyFont="1" applyFill="1" applyBorder="1" applyAlignment="1">
      <alignment horizontal="center"/>
    </xf>
    <xf numFmtId="9" fontId="18" fillId="4" borderId="10" xfId="20" applyFont="1" applyFill="1" applyBorder="1" applyAlignment="1">
      <alignment horizontal="center"/>
    </xf>
    <xf numFmtId="0" fontId="12" fillId="7" borderId="17" xfId="21" applyFont="1" applyFill="1" applyBorder="1" applyAlignment="1">
      <alignment horizontal="center" vertical="center" wrapText="1"/>
    </xf>
    <xf numFmtId="0" fontId="12" fillId="7" borderId="19" xfId="21" applyFont="1" applyFill="1" applyBorder="1" applyAlignment="1">
      <alignment horizontal="center" vertical="center" wrapText="1"/>
    </xf>
    <xf numFmtId="0" fontId="12" fillId="7" borderId="9" xfId="21" applyFont="1" applyFill="1" applyBorder="1" applyAlignment="1">
      <alignment horizontal="center" vertical="center" wrapText="1"/>
    </xf>
    <xf numFmtId="0" fontId="12" fillId="7" borderId="10" xfId="21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left" vertical="center"/>
    </xf>
    <xf numFmtId="0" fontId="18" fillId="7" borderId="10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6" xfId="21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18" xfId="21" applyFont="1" applyFill="1" applyBorder="1" applyAlignment="1">
      <alignment horizontal="center" vertical="center" wrapText="1"/>
    </xf>
    <xf numFmtId="0" fontId="17" fillId="4" borderId="0" xfId="0" applyFont="1" applyFill="1" applyAlignment="1" applyProtection="1">
      <alignment horizontal="center"/>
      <protection locked="0"/>
    </xf>
    <xf numFmtId="0" fontId="17" fillId="4" borderId="0" xfId="0" applyFont="1" applyFill="1" applyAlignment="1" applyProtection="1">
      <alignment horizontal="center" vertical="distributed"/>
      <protection locked="0"/>
    </xf>
    <xf numFmtId="0" fontId="18" fillId="7" borderId="0" xfId="0" applyFont="1" applyFill="1" applyBorder="1" applyAlignment="1" applyProtection="1">
      <alignment horizontal="center" vertical="center"/>
    </xf>
    <xf numFmtId="0" fontId="18" fillId="7" borderId="0" xfId="0" applyFont="1" applyFill="1" applyBorder="1" applyAlignment="1" applyProtection="1">
      <alignment horizontal="center"/>
    </xf>
    <xf numFmtId="0" fontId="18" fillId="7" borderId="9" xfId="3" applyFont="1" applyFill="1" applyBorder="1" applyAlignment="1" applyProtection="1">
      <alignment horizontal="center" vertical="center"/>
    </xf>
    <xf numFmtId="0" fontId="18" fillId="7" borderId="6" xfId="3" applyFont="1" applyFill="1" applyBorder="1" applyAlignment="1" applyProtection="1">
      <alignment horizontal="center" vertical="center"/>
    </xf>
    <xf numFmtId="0" fontId="55" fillId="0" borderId="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17" fillId="4" borderId="0" xfId="0" applyFont="1" applyFill="1" applyBorder="1" applyAlignment="1" applyProtection="1">
      <alignment wrapText="1"/>
      <protection locked="0"/>
    </xf>
    <xf numFmtId="0" fontId="51" fillId="18" borderId="9" xfId="6" applyFont="1" applyFill="1" applyBorder="1" applyAlignment="1" applyProtection="1">
      <alignment horizontal="center" vertical="center" wrapText="1"/>
      <protection locked="0"/>
    </xf>
    <xf numFmtId="0" fontId="51" fillId="18" borderId="6" xfId="6" applyFont="1" applyFill="1" applyBorder="1" applyAlignment="1" applyProtection="1">
      <alignment horizontal="center" vertical="center" wrapText="1"/>
      <protection locked="0"/>
    </xf>
    <xf numFmtId="0" fontId="51" fillId="18" borderId="10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distributed"/>
    </xf>
    <xf numFmtId="0" fontId="12" fillId="4" borderId="0" xfId="0" applyFont="1" applyFill="1" applyBorder="1" applyAlignment="1">
      <alignment horizontal="left"/>
    </xf>
    <xf numFmtId="0" fontId="18" fillId="3" borderId="43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4" fillId="0" borderId="0" xfId="247" applyFont="1" applyAlignment="1">
      <alignment horizontal="center"/>
    </xf>
    <xf numFmtId="0" fontId="4" fillId="0" borderId="37" xfId="247" applyFont="1" applyFill="1" applyBorder="1" applyAlignment="1">
      <alignment horizontal="center"/>
    </xf>
    <xf numFmtId="166" fontId="1" fillId="0" borderId="20" xfId="246" applyFont="1" applyBorder="1" applyAlignment="1">
      <alignment horizontal="center"/>
    </xf>
    <xf numFmtId="166" fontId="1" fillId="0" borderId="0" xfId="246" applyFont="1" applyBorder="1" applyAlignment="1">
      <alignment horizontal="center"/>
    </xf>
    <xf numFmtId="166" fontId="1" fillId="0" borderId="31" xfId="246" applyFont="1" applyBorder="1" applyAlignment="1">
      <alignment horizontal="center"/>
    </xf>
    <xf numFmtId="166" fontId="1" fillId="0" borderId="32" xfId="246" applyFont="1" applyBorder="1" applyAlignment="1">
      <alignment horizontal="center"/>
    </xf>
    <xf numFmtId="166" fontId="1" fillId="0" borderId="37" xfId="246" applyFont="1" applyBorder="1" applyAlignment="1">
      <alignment horizontal="center"/>
    </xf>
    <xf numFmtId="166" fontId="1" fillId="0" borderId="38" xfId="246" applyFont="1" applyBorder="1" applyAlignment="1">
      <alignment horizontal="center"/>
    </xf>
    <xf numFmtId="166" fontId="4" fillId="0" borderId="20" xfId="246" applyFont="1" applyBorder="1" applyAlignment="1">
      <alignment horizontal="center"/>
    </xf>
    <xf numFmtId="166" fontId="4" fillId="0" borderId="0" xfId="246" applyFont="1" applyBorder="1" applyAlignment="1">
      <alignment horizontal="center"/>
    </xf>
    <xf numFmtId="166" fontId="4" fillId="0" borderId="31" xfId="246" applyFont="1" applyBorder="1" applyAlignment="1">
      <alignment horizontal="center"/>
    </xf>
    <xf numFmtId="0" fontId="17" fillId="7" borderId="9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49" fontId="12" fillId="7" borderId="9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 vertical="center"/>
    </xf>
    <xf numFmtId="169" fontId="49" fillId="4" borderId="1" xfId="0" applyNumberFormat="1" applyFont="1" applyFill="1" applyBorder="1" applyAlignment="1">
      <alignment horizontal="center"/>
    </xf>
    <xf numFmtId="169" fontId="49" fillId="4" borderId="2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9" fontId="49" fillId="4" borderId="17" xfId="0" applyNumberFormat="1" applyFont="1" applyFill="1" applyBorder="1" applyAlignment="1">
      <alignment horizontal="center"/>
    </xf>
  </cellXfs>
  <cellStyles count="1280">
    <cellStyle name="=C:\WINNT\SYSTEM32\COMMAND.COM" xfId="1" xr:uid="{00000000-0005-0000-0000-000000000000}"/>
    <cellStyle name="20% - Énfasis1 2" xfId="105" xr:uid="{00000000-0005-0000-0000-000001000000}"/>
    <cellStyle name="20% - Énfasis2 2" xfId="106" xr:uid="{00000000-0005-0000-0000-000002000000}"/>
    <cellStyle name="20% - Énfasis3 2" xfId="107" xr:uid="{00000000-0005-0000-0000-000003000000}"/>
    <cellStyle name="20% - Énfasis4 2" xfId="108" xr:uid="{00000000-0005-0000-0000-000004000000}"/>
    <cellStyle name="40% - Énfasis3 2" xfId="109" xr:uid="{00000000-0005-0000-0000-000005000000}"/>
    <cellStyle name="60% - Énfasis3 2" xfId="110" xr:uid="{00000000-0005-0000-0000-000006000000}"/>
    <cellStyle name="60% - Énfasis4 2" xfId="111" xr:uid="{00000000-0005-0000-0000-000007000000}"/>
    <cellStyle name="60% - Énfasis6 2" xfId="112" xr:uid="{00000000-0005-0000-0000-000008000000}"/>
    <cellStyle name="Euro" xfId="10" xr:uid="{00000000-0005-0000-0000-000009000000}"/>
    <cellStyle name="Fecha" xfId="22" xr:uid="{00000000-0005-0000-0000-00000A000000}"/>
    <cellStyle name="Fijo" xfId="23" xr:uid="{00000000-0005-0000-0000-00000B000000}"/>
    <cellStyle name="HEADING1" xfId="24" xr:uid="{00000000-0005-0000-0000-00000C000000}"/>
    <cellStyle name="HEADING2" xfId="25" xr:uid="{00000000-0005-0000-0000-00000D000000}"/>
    <cellStyle name="Millares" xfId="2" builtinId="3"/>
    <cellStyle name="Millares 10" xfId="126" xr:uid="{00000000-0005-0000-0000-00000F000000}"/>
    <cellStyle name="Millares 10 2" xfId="483" xr:uid="{00000000-0005-0000-0000-000010000000}"/>
    <cellStyle name="Millares 10 2 2" xfId="1006" xr:uid="{00000000-0005-0000-0000-000011000000}"/>
    <cellStyle name="Millares 10 3" xfId="777" xr:uid="{00000000-0005-0000-0000-000012000000}"/>
    <cellStyle name="Millares 11" xfId="447" xr:uid="{00000000-0005-0000-0000-000013000000}"/>
    <cellStyle name="Millares 11 2" xfId="974" xr:uid="{00000000-0005-0000-0000-000014000000}"/>
    <cellStyle name="Millares 12" xfId="26" xr:uid="{00000000-0005-0000-0000-000015000000}"/>
    <cellStyle name="Millares 12 2" xfId="453" xr:uid="{00000000-0005-0000-0000-000016000000}"/>
    <cellStyle name="Millares 12 2 2" xfId="976" xr:uid="{00000000-0005-0000-0000-000017000000}"/>
    <cellStyle name="Millares 12 3" xfId="747" xr:uid="{00000000-0005-0000-0000-000018000000}"/>
    <cellStyle name="Millares 13" xfId="27" xr:uid="{00000000-0005-0000-0000-000019000000}"/>
    <cellStyle name="Millares 13 2" xfId="454" xr:uid="{00000000-0005-0000-0000-00001A000000}"/>
    <cellStyle name="Millares 13 2 2" xfId="977" xr:uid="{00000000-0005-0000-0000-00001B000000}"/>
    <cellStyle name="Millares 13 3" xfId="748" xr:uid="{00000000-0005-0000-0000-00001C000000}"/>
    <cellStyle name="Millares 14" xfId="28" xr:uid="{00000000-0005-0000-0000-00001D000000}"/>
    <cellStyle name="Millares 14 2" xfId="455" xr:uid="{00000000-0005-0000-0000-00001E000000}"/>
    <cellStyle name="Millares 14 2 2" xfId="978" xr:uid="{00000000-0005-0000-0000-00001F000000}"/>
    <cellStyle name="Millares 14 3" xfId="749" xr:uid="{00000000-0005-0000-0000-000020000000}"/>
    <cellStyle name="Millares 15" xfId="29" xr:uid="{00000000-0005-0000-0000-000021000000}"/>
    <cellStyle name="Millares 15 2" xfId="456" xr:uid="{00000000-0005-0000-0000-000022000000}"/>
    <cellStyle name="Millares 15 2 2" xfId="979" xr:uid="{00000000-0005-0000-0000-000023000000}"/>
    <cellStyle name="Millares 15 3" xfId="750" xr:uid="{00000000-0005-0000-0000-000024000000}"/>
    <cellStyle name="Millares 16" xfId="741" xr:uid="{00000000-0005-0000-0000-000025000000}"/>
    <cellStyle name="Millares 2" xfId="5" xr:uid="{00000000-0005-0000-0000-000026000000}"/>
    <cellStyle name="Millares 2 10" xfId="31" xr:uid="{00000000-0005-0000-0000-000027000000}"/>
    <cellStyle name="Millares 2 10 2" xfId="458" xr:uid="{00000000-0005-0000-0000-000028000000}"/>
    <cellStyle name="Millares 2 10 2 2" xfId="981" xr:uid="{00000000-0005-0000-0000-000029000000}"/>
    <cellStyle name="Millares 2 10 3" xfId="752" xr:uid="{00000000-0005-0000-0000-00002A000000}"/>
    <cellStyle name="Millares 2 11" xfId="32" xr:uid="{00000000-0005-0000-0000-00002B000000}"/>
    <cellStyle name="Millares 2 11 2" xfId="459" xr:uid="{00000000-0005-0000-0000-00002C000000}"/>
    <cellStyle name="Millares 2 11 2 2" xfId="982" xr:uid="{00000000-0005-0000-0000-00002D000000}"/>
    <cellStyle name="Millares 2 11 3" xfId="753" xr:uid="{00000000-0005-0000-0000-00002E000000}"/>
    <cellStyle name="Millares 2 12" xfId="33" xr:uid="{00000000-0005-0000-0000-00002F000000}"/>
    <cellStyle name="Millares 2 12 2" xfId="460" xr:uid="{00000000-0005-0000-0000-000030000000}"/>
    <cellStyle name="Millares 2 12 2 2" xfId="983" xr:uid="{00000000-0005-0000-0000-000031000000}"/>
    <cellStyle name="Millares 2 12 3" xfId="754" xr:uid="{00000000-0005-0000-0000-000032000000}"/>
    <cellStyle name="Millares 2 13" xfId="34" xr:uid="{00000000-0005-0000-0000-000033000000}"/>
    <cellStyle name="Millares 2 13 2" xfId="461" xr:uid="{00000000-0005-0000-0000-000034000000}"/>
    <cellStyle name="Millares 2 13 2 2" xfId="984" xr:uid="{00000000-0005-0000-0000-000035000000}"/>
    <cellStyle name="Millares 2 13 3" xfId="755" xr:uid="{00000000-0005-0000-0000-000036000000}"/>
    <cellStyle name="Millares 2 14" xfId="35" xr:uid="{00000000-0005-0000-0000-000037000000}"/>
    <cellStyle name="Millares 2 14 2" xfId="462" xr:uid="{00000000-0005-0000-0000-000038000000}"/>
    <cellStyle name="Millares 2 14 2 2" xfId="985" xr:uid="{00000000-0005-0000-0000-000039000000}"/>
    <cellStyle name="Millares 2 14 3" xfId="756" xr:uid="{00000000-0005-0000-0000-00003A000000}"/>
    <cellStyle name="Millares 2 15" xfId="36" xr:uid="{00000000-0005-0000-0000-00003B000000}"/>
    <cellStyle name="Millares 2 15 2" xfId="463" xr:uid="{00000000-0005-0000-0000-00003C000000}"/>
    <cellStyle name="Millares 2 15 2 2" xfId="986" xr:uid="{00000000-0005-0000-0000-00003D000000}"/>
    <cellStyle name="Millares 2 15 3" xfId="757" xr:uid="{00000000-0005-0000-0000-00003E000000}"/>
    <cellStyle name="Millares 2 16" xfId="116" xr:uid="{00000000-0005-0000-0000-00003F000000}"/>
    <cellStyle name="Millares 2 16 2" xfId="481" xr:uid="{00000000-0005-0000-0000-000040000000}"/>
    <cellStyle name="Millares 2 16 2 2" xfId="1004" xr:uid="{00000000-0005-0000-0000-000041000000}"/>
    <cellStyle name="Millares 2 16 3" xfId="775" xr:uid="{00000000-0005-0000-0000-000042000000}"/>
    <cellStyle name="Millares 2 17" xfId="121" xr:uid="{00000000-0005-0000-0000-000043000000}"/>
    <cellStyle name="Millares 2 17 2" xfId="482" xr:uid="{00000000-0005-0000-0000-000044000000}"/>
    <cellStyle name="Millares 2 17 2 2" xfId="1005" xr:uid="{00000000-0005-0000-0000-000045000000}"/>
    <cellStyle name="Millares 2 17 3" xfId="776" xr:uid="{00000000-0005-0000-0000-000046000000}"/>
    <cellStyle name="Millares 2 18" xfId="30" xr:uid="{00000000-0005-0000-0000-000047000000}"/>
    <cellStyle name="Millares 2 18 2" xfId="457" xr:uid="{00000000-0005-0000-0000-000048000000}"/>
    <cellStyle name="Millares 2 18 2 2" xfId="980" xr:uid="{00000000-0005-0000-0000-000049000000}"/>
    <cellStyle name="Millares 2 18 3" xfId="751" xr:uid="{00000000-0005-0000-0000-00004A000000}"/>
    <cellStyle name="Millares 2 19" xfId="251" xr:uid="{00000000-0005-0000-0000-00004B000000}"/>
    <cellStyle name="Millares 2 19 2" xfId="491" xr:uid="{00000000-0005-0000-0000-00004C000000}"/>
    <cellStyle name="Millares 2 19 2 2" xfId="1013" xr:uid="{00000000-0005-0000-0000-00004D000000}"/>
    <cellStyle name="Millares 2 19 3" xfId="784" xr:uid="{00000000-0005-0000-0000-00004E000000}"/>
    <cellStyle name="Millares 2 2" xfId="11" xr:uid="{00000000-0005-0000-0000-00004F000000}"/>
    <cellStyle name="Millares 2 2 10" xfId="286" xr:uid="{00000000-0005-0000-0000-000050000000}"/>
    <cellStyle name="Millares 2 2 10 2" xfId="526" xr:uid="{00000000-0005-0000-0000-000051000000}"/>
    <cellStyle name="Millares 2 2 10 2 2" xfId="1048" xr:uid="{00000000-0005-0000-0000-000052000000}"/>
    <cellStyle name="Millares 2 2 10 3" xfId="819" xr:uid="{00000000-0005-0000-0000-000053000000}"/>
    <cellStyle name="Millares 2 2 11" xfId="291" xr:uid="{00000000-0005-0000-0000-000054000000}"/>
    <cellStyle name="Millares 2 2 11 2" xfId="531" xr:uid="{00000000-0005-0000-0000-000055000000}"/>
    <cellStyle name="Millares 2 2 11 2 2" xfId="1053" xr:uid="{00000000-0005-0000-0000-000056000000}"/>
    <cellStyle name="Millares 2 2 11 3" xfId="824" xr:uid="{00000000-0005-0000-0000-000057000000}"/>
    <cellStyle name="Millares 2 2 12" xfId="296" xr:uid="{00000000-0005-0000-0000-000058000000}"/>
    <cellStyle name="Millares 2 2 12 2" xfId="536" xr:uid="{00000000-0005-0000-0000-000059000000}"/>
    <cellStyle name="Millares 2 2 12 2 2" xfId="1058" xr:uid="{00000000-0005-0000-0000-00005A000000}"/>
    <cellStyle name="Millares 2 2 12 3" xfId="829" xr:uid="{00000000-0005-0000-0000-00005B000000}"/>
    <cellStyle name="Millares 2 2 13" xfId="302" xr:uid="{00000000-0005-0000-0000-00005C000000}"/>
    <cellStyle name="Millares 2 2 13 2" xfId="542" xr:uid="{00000000-0005-0000-0000-00005D000000}"/>
    <cellStyle name="Millares 2 2 13 2 2" xfId="1064" xr:uid="{00000000-0005-0000-0000-00005E000000}"/>
    <cellStyle name="Millares 2 2 13 3" xfId="835" xr:uid="{00000000-0005-0000-0000-00005F000000}"/>
    <cellStyle name="Millares 2 2 14" xfId="308" xr:uid="{00000000-0005-0000-0000-000060000000}"/>
    <cellStyle name="Millares 2 2 14 2" xfId="548" xr:uid="{00000000-0005-0000-0000-000061000000}"/>
    <cellStyle name="Millares 2 2 14 2 2" xfId="1070" xr:uid="{00000000-0005-0000-0000-000062000000}"/>
    <cellStyle name="Millares 2 2 14 3" xfId="841" xr:uid="{00000000-0005-0000-0000-000063000000}"/>
    <cellStyle name="Millares 2 2 15" xfId="313" xr:uid="{00000000-0005-0000-0000-000064000000}"/>
    <cellStyle name="Millares 2 2 15 2" xfId="553" xr:uid="{00000000-0005-0000-0000-000065000000}"/>
    <cellStyle name="Millares 2 2 15 2 2" xfId="1075" xr:uid="{00000000-0005-0000-0000-000066000000}"/>
    <cellStyle name="Millares 2 2 15 3" xfId="846" xr:uid="{00000000-0005-0000-0000-000067000000}"/>
    <cellStyle name="Millares 2 2 16" xfId="318" xr:uid="{00000000-0005-0000-0000-000068000000}"/>
    <cellStyle name="Millares 2 2 16 2" xfId="558" xr:uid="{00000000-0005-0000-0000-000069000000}"/>
    <cellStyle name="Millares 2 2 16 2 2" xfId="1080" xr:uid="{00000000-0005-0000-0000-00006A000000}"/>
    <cellStyle name="Millares 2 2 16 3" xfId="851" xr:uid="{00000000-0005-0000-0000-00006B000000}"/>
    <cellStyle name="Millares 2 2 17" xfId="328" xr:uid="{00000000-0005-0000-0000-00006C000000}"/>
    <cellStyle name="Millares 2 2 17 2" xfId="563" xr:uid="{00000000-0005-0000-0000-00006D000000}"/>
    <cellStyle name="Millares 2 2 17 2 2" xfId="1085" xr:uid="{00000000-0005-0000-0000-00006E000000}"/>
    <cellStyle name="Millares 2 2 17 3" xfId="856" xr:uid="{00000000-0005-0000-0000-00006F000000}"/>
    <cellStyle name="Millares 2 2 18" xfId="333" xr:uid="{00000000-0005-0000-0000-000070000000}"/>
    <cellStyle name="Millares 2 2 18 2" xfId="568" xr:uid="{00000000-0005-0000-0000-000071000000}"/>
    <cellStyle name="Millares 2 2 18 2 2" xfId="1090" xr:uid="{00000000-0005-0000-0000-000072000000}"/>
    <cellStyle name="Millares 2 2 18 3" xfId="861" xr:uid="{00000000-0005-0000-0000-000073000000}"/>
    <cellStyle name="Millares 2 2 19" xfId="338" xr:uid="{00000000-0005-0000-0000-000074000000}"/>
    <cellStyle name="Millares 2 2 19 2" xfId="573" xr:uid="{00000000-0005-0000-0000-000075000000}"/>
    <cellStyle name="Millares 2 2 19 2 2" xfId="1095" xr:uid="{00000000-0005-0000-0000-000076000000}"/>
    <cellStyle name="Millares 2 2 19 3" xfId="866" xr:uid="{00000000-0005-0000-0000-000077000000}"/>
    <cellStyle name="Millares 2 2 2" xfId="127" xr:uid="{00000000-0005-0000-0000-000078000000}"/>
    <cellStyle name="Millares 2 2 2 2" xfId="484" xr:uid="{00000000-0005-0000-0000-000079000000}"/>
    <cellStyle name="Millares 2 2 2 2 2" xfId="1007" xr:uid="{00000000-0005-0000-0000-00007A000000}"/>
    <cellStyle name="Millares 2 2 2 3" xfId="778" xr:uid="{00000000-0005-0000-0000-00007B000000}"/>
    <cellStyle name="Millares 2 2 20" xfId="342" xr:uid="{00000000-0005-0000-0000-00007C000000}"/>
    <cellStyle name="Millares 2 2 20 2" xfId="577" xr:uid="{00000000-0005-0000-0000-00007D000000}"/>
    <cellStyle name="Millares 2 2 20 2 2" xfId="1099" xr:uid="{00000000-0005-0000-0000-00007E000000}"/>
    <cellStyle name="Millares 2 2 20 3" xfId="870" xr:uid="{00000000-0005-0000-0000-00007F000000}"/>
    <cellStyle name="Millares 2 2 21" xfId="344" xr:uid="{00000000-0005-0000-0000-000080000000}"/>
    <cellStyle name="Millares 2 2 21 2" xfId="579" xr:uid="{00000000-0005-0000-0000-000081000000}"/>
    <cellStyle name="Millares 2 2 21 2 2" xfId="1101" xr:uid="{00000000-0005-0000-0000-000082000000}"/>
    <cellStyle name="Millares 2 2 21 3" xfId="872" xr:uid="{00000000-0005-0000-0000-000083000000}"/>
    <cellStyle name="Millares 2 2 22" xfId="348" xr:uid="{00000000-0005-0000-0000-000084000000}"/>
    <cellStyle name="Millares 2 2 22 2" xfId="583" xr:uid="{00000000-0005-0000-0000-000085000000}"/>
    <cellStyle name="Millares 2 2 22 2 2" xfId="1105" xr:uid="{00000000-0005-0000-0000-000086000000}"/>
    <cellStyle name="Millares 2 2 22 3" xfId="876" xr:uid="{00000000-0005-0000-0000-000087000000}"/>
    <cellStyle name="Millares 2 2 23" xfId="350" xr:uid="{00000000-0005-0000-0000-000088000000}"/>
    <cellStyle name="Millares 2 2 23 2" xfId="585" xr:uid="{00000000-0005-0000-0000-000089000000}"/>
    <cellStyle name="Millares 2 2 23 2 2" xfId="1107" xr:uid="{00000000-0005-0000-0000-00008A000000}"/>
    <cellStyle name="Millares 2 2 23 3" xfId="878" xr:uid="{00000000-0005-0000-0000-00008B000000}"/>
    <cellStyle name="Millares 2 2 24" xfId="355" xr:uid="{00000000-0005-0000-0000-00008C000000}"/>
    <cellStyle name="Millares 2 2 24 2" xfId="590" xr:uid="{00000000-0005-0000-0000-00008D000000}"/>
    <cellStyle name="Millares 2 2 24 2 2" xfId="1112" xr:uid="{00000000-0005-0000-0000-00008E000000}"/>
    <cellStyle name="Millares 2 2 24 3" xfId="883" xr:uid="{00000000-0005-0000-0000-00008F000000}"/>
    <cellStyle name="Millares 2 2 25" xfId="359" xr:uid="{00000000-0005-0000-0000-000090000000}"/>
    <cellStyle name="Millares 2 2 25 2" xfId="594" xr:uid="{00000000-0005-0000-0000-000091000000}"/>
    <cellStyle name="Millares 2 2 25 2 2" xfId="1116" xr:uid="{00000000-0005-0000-0000-000092000000}"/>
    <cellStyle name="Millares 2 2 25 3" xfId="887" xr:uid="{00000000-0005-0000-0000-000093000000}"/>
    <cellStyle name="Millares 2 2 26" xfId="361" xr:uid="{00000000-0005-0000-0000-000094000000}"/>
    <cellStyle name="Millares 2 2 26 2" xfId="596" xr:uid="{00000000-0005-0000-0000-000095000000}"/>
    <cellStyle name="Millares 2 2 26 2 2" xfId="1118" xr:uid="{00000000-0005-0000-0000-000096000000}"/>
    <cellStyle name="Millares 2 2 26 3" xfId="889" xr:uid="{00000000-0005-0000-0000-000097000000}"/>
    <cellStyle name="Millares 2 2 27" xfId="366" xr:uid="{00000000-0005-0000-0000-000098000000}"/>
    <cellStyle name="Millares 2 2 27 2" xfId="601" xr:uid="{00000000-0005-0000-0000-000099000000}"/>
    <cellStyle name="Millares 2 2 27 2 2" xfId="1123" xr:uid="{00000000-0005-0000-0000-00009A000000}"/>
    <cellStyle name="Millares 2 2 27 3" xfId="894" xr:uid="{00000000-0005-0000-0000-00009B000000}"/>
    <cellStyle name="Millares 2 2 28" xfId="368" xr:uid="{00000000-0005-0000-0000-00009C000000}"/>
    <cellStyle name="Millares 2 2 28 2" xfId="603" xr:uid="{00000000-0005-0000-0000-00009D000000}"/>
    <cellStyle name="Millares 2 2 28 2 2" xfId="1125" xr:uid="{00000000-0005-0000-0000-00009E000000}"/>
    <cellStyle name="Millares 2 2 28 3" xfId="896" xr:uid="{00000000-0005-0000-0000-00009F000000}"/>
    <cellStyle name="Millares 2 2 29" xfId="372" xr:uid="{00000000-0005-0000-0000-0000A0000000}"/>
    <cellStyle name="Millares 2 2 29 2" xfId="607" xr:uid="{00000000-0005-0000-0000-0000A1000000}"/>
    <cellStyle name="Millares 2 2 29 2 2" xfId="1129" xr:uid="{00000000-0005-0000-0000-0000A2000000}"/>
    <cellStyle name="Millares 2 2 29 3" xfId="900" xr:uid="{00000000-0005-0000-0000-0000A3000000}"/>
    <cellStyle name="Millares 2 2 3" xfId="37" xr:uid="{00000000-0005-0000-0000-0000A4000000}"/>
    <cellStyle name="Millares 2 2 3 2" xfId="464" xr:uid="{00000000-0005-0000-0000-0000A5000000}"/>
    <cellStyle name="Millares 2 2 3 2 2" xfId="987" xr:uid="{00000000-0005-0000-0000-0000A6000000}"/>
    <cellStyle name="Millares 2 2 3 3" xfId="758" xr:uid="{00000000-0005-0000-0000-0000A7000000}"/>
    <cellStyle name="Millares 2 2 30" xfId="374" xr:uid="{00000000-0005-0000-0000-0000A8000000}"/>
    <cellStyle name="Millares 2 2 30 2" xfId="609" xr:uid="{00000000-0005-0000-0000-0000A9000000}"/>
    <cellStyle name="Millares 2 2 30 2 2" xfId="1131" xr:uid="{00000000-0005-0000-0000-0000AA000000}"/>
    <cellStyle name="Millares 2 2 30 3" xfId="902" xr:uid="{00000000-0005-0000-0000-0000AB000000}"/>
    <cellStyle name="Millares 2 2 31" xfId="379" xr:uid="{00000000-0005-0000-0000-0000AC000000}"/>
    <cellStyle name="Millares 2 2 31 2" xfId="614" xr:uid="{00000000-0005-0000-0000-0000AD000000}"/>
    <cellStyle name="Millares 2 2 31 2 2" xfId="1136" xr:uid="{00000000-0005-0000-0000-0000AE000000}"/>
    <cellStyle name="Millares 2 2 31 3" xfId="907" xr:uid="{00000000-0005-0000-0000-0000AF000000}"/>
    <cellStyle name="Millares 2 2 32" xfId="381" xr:uid="{00000000-0005-0000-0000-0000B0000000}"/>
    <cellStyle name="Millares 2 2 32 2" xfId="616" xr:uid="{00000000-0005-0000-0000-0000B1000000}"/>
    <cellStyle name="Millares 2 2 32 2 2" xfId="1138" xr:uid="{00000000-0005-0000-0000-0000B2000000}"/>
    <cellStyle name="Millares 2 2 32 3" xfId="909" xr:uid="{00000000-0005-0000-0000-0000B3000000}"/>
    <cellStyle name="Millares 2 2 33" xfId="383" xr:uid="{00000000-0005-0000-0000-0000B4000000}"/>
    <cellStyle name="Millares 2 2 33 2" xfId="618" xr:uid="{00000000-0005-0000-0000-0000B5000000}"/>
    <cellStyle name="Millares 2 2 33 2 2" xfId="1140" xr:uid="{00000000-0005-0000-0000-0000B6000000}"/>
    <cellStyle name="Millares 2 2 33 3" xfId="911" xr:uid="{00000000-0005-0000-0000-0000B7000000}"/>
    <cellStyle name="Millares 2 2 34" xfId="387" xr:uid="{00000000-0005-0000-0000-0000B8000000}"/>
    <cellStyle name="Millares 2 2 34 2" xfId="622" xr:uid="{00000000-0005-0000-0000-0000B9000000}"/>
    <cellStyle name="Millares 2 2 34 2 2" xfId="1144" xr:uid="{00000000-0005-0000-0000-0000BA000000}"/>
    <cellStyle name="Millares 2 2 34 3" xfId="915" xr:uid="{00000000-0005-0000-0000-0000BB000000}"/>
    <cellStyle name="Millares 2 2 35" xfId="389" xr:uid="{00000000-0005-0000-0000-0000BC000000}"/>
    <cellStyle name="Millares 2 2 35 2" xfId="624" xr:uid="{00000000-0005-0000-0000-0000BD000000}"/>
    <cellStyle name="Millares 2 2 35 2 2" xfId="1146" xr:uid="{00000000-0005-0000-0000-0000BE000000}"/>
    <cellStyle name="Millares 2 2 35 3" xfId="917" xr:uid="{00000000-0005-0000-0000-0000BF000000}"/>
    <cellStyle name="Millares 2 2 36" xfId="394" xr:uid="{00000000-0005-0000-0000-0000C0000000}"/>
    <cellStyle name="Millares 2 2 36 2" xfId="629" xr:uid="{00000000-0005-0000-0000-0000C1000000}"/>
    <cellStyle name="Millares 2 2 36 2 2" xfId="1151" xr:uid="{00000000-0005-0000-0000-0000C2000000}"/>
    <cellStyle name="Millares 2 2 36 3" xfId="922" xr:uid="{00000000-0005-0000-0000-0000C3000000}"/>
    <cellStyle name="Millares 2 2 37" xfId="398" xr:uid="{00000000-0005-0000-0000-0000C4000000}"/>
    <cellStyle name="Millares 2 2 37 2" xfId="633" xr:uid="{00000000-0005-0000-0000-0000C5000000}"/>
    <cellStyle name="Millares 2 2 37 2 2" xfId="1155" xr:uid="{00000000-0005-0000-0000-0000C6000000}"/>
    <cellStyle name="Millares 2 2 37 3" xfId="926" xr:uid="{00000000-0005-0000-0000-0000C7000000}"/>
    <cellStyle name="Millares 2 2 38" xfId="400" xr:uid="{00000000-0005-0000-0000-0000C8000000}"/>
    <cellStyle name="Millares 2 2 38 2" xfId="635" xr:uid="{00000000-0005-0000-0000-0000C9000000}"/>
    <cellStyle name="Millares 2 2 38 2 2" xfId="1157" xr:uid="{00000000-0005-0000-0000-0000CA000000}"/>
    <cellStyle name="Millares 2 2 38 3" xfId="928" xr:uid="{00000000-0005-0000-0000-0000CB000000}"/>
    <cellStyle name="Millares 2 2 39" xfId="404" xr:uid="{00000000-0005-0000-0000-0000CC000000}"/>
    <cellStyle name="Millares 2 2 39 2" xfId="639" xr:uid="{00000000-0005-0000-0000-0000CD000000}"/>
    <cellStyle name="Millares 2 2 39 2 2" xfId="1161" xr:uid="{00000000-0005-0000-0000-0000CE000000}"/>
    <cellStyle name="Millares 2 2 39 3" xfId="932" xr:uid="{00000000-0005-0000-0000-0000CF000000}"/>
    <cellStyle name="Millares 2 2 4" xfId="248" xr:uid="{00000000-0005-0000-0000-0000D0000000}"/>
    <cellStyle name="Millares 2 2 4 2" xfId="489" xr:uid="{00000000-0005-0000-0000-0000D1000000}"/>
    <cellStyle name="Millares 2 2 4 2 2" xfId="1012" xr:uid="{00000000-0005-0000-0000-0000D2000000}"/>
    <cellStyle name="Millares 2 2 4 3" xfId="783" xr:uid="{00000000-0005-0000-0000-0000D3000000}"/>
    <cellStyle name="Millares 2 2 40" xfId="406" xr:uid="{00000000-0005-0000-0000-0000D4000000}"/>
    <cellStyle name="Millares 2 2 40 2" xfId="641" xr:uid="{00000000-0005-0000-0000-0000D5000000}"/>
    <cellStyle name="Millares 2 2 40 2 2" xfId="1163" xr:uid="{00000000-0005-0000-0000-0000D6000000}"/>
    <cellStyle name="Millares 2 2 40 3" xfId="934" xr:uid="{00000000-0005-0000-0000-0000D7000000}"/>
    <cellStyle name="Millares 2 2 41" xfId="410" xr:uid="{00000000-0005-0000-0000-0000D8000000}"/>
    <cellStyle name="Millares 2 2 41 2" xfId="645" xr:uid="{00000000-0005-0000-0000-0000D9000000}"/>
    <cellStyle name="Millares 2 2 41 2 2" xfId="1167" xr:uid="{00000000-0005-0000-0000-0000DA000000}"/>
    <cellStyle name="Millares 2 2 41 3" xfId="938" xr:uid="{00000000-0005-0000-0000-0000DB000000}"/>
    <cellStyle name="Millares 2 2 42" xfId="412" xr:uid="{00000000-0005-0000-0000-0000DC000000}"/>
    <cellStyle name="Millares 2 2 42 2" xfId="647" xr:uid="{00000000-0005-0000-0000-0000DD000000}"/>
    <cellStyle name="Millares 2 2 42 2 2" xfId="1169" xr:uid="{00000000-0005-0000-0000-0000DE000000}"/>
    <cellStyle name="Millares 2 2 42 3" xfId="940" xr:uid="{00000000-0005-0000-0000-0000DF000000}"/>
    <cellStyle name="Millares 2 2 43" xfId="416" xr:uid="{00000000-0005-0000-0000-0000E0000000}"/>
    <cellStyle name="Millares 2 2 43 2" xfId="651" xr:uid="{00000000-0005-0000-0000-0000E1000000}"/>
    <cellStyle name="Millares 2 2 43 2 2" xfId="1173" xr:uid="{00000000-0005-0000-0000-0000E2000000}"/>
    <cellStyle name="Millares 2 2 43 3" xfId="944" xr:uid="{00000000-0005-0000-0000-0000E3000000}"/>
    <cellStyle name="Millares 2 2 44" xfId="418" xr:uid="{00000000-0005-0000-0000-0000E4000000}"/>
    <cellStyle name="Millares 2 2 44 2" xfId="653" xr:uid="{00000000-0005-0000-0000-0000E5000000}"/>
    <cellStyle name="Millares 2 2 44 2 2" xfId="1175" xr:uid="{00000000-0005-0000-0000-0000E6000000}"/>
    <cellStyle name="Millares 2 2 44 3" xfId="946" xr:uid="{00000000-0005-0000-0000-0000E7000000}"/>
    <cellStyle name="Millares 2 2 45" xfId="423" xr:uid="{00000000-0005-0000-0000-0000E8000000}"/>
    <cellStyle name="Millares 2 2 45 2" xfId="658" xr:uid="{00000000-0005-0000-0000-0000E9000000}"/>
    <cellStyle name="Millares 2 2 45 2 2" xfId="1180" xr:uid="{00000000-0005-0000-0000-0000EA000000}"/>
    <cellStyle name="Millares 2 2 45 3" xfId="951" xr:uid="{00000000-0005-0000-0000-0000EB000000}"/>
    <cellStyle name="Millares 2 2 46" xfId="428" xr:uid="{00000000-0005-0000-0000-0000EC000000}"/>
    <cellStyle name="Millares 2 2 46 2" xfId="663" xr:uid="{00000000-0005-0000-0000-0000ED000000}"/>
    <cellStyle name="Millares 2 2 46 2 2" xfId="1185" xr:uid="{00000000-0005-0000-0000-0000EE000000}"/>
    <cellStyle name="Millares 2 2 46 3" xfId="956" xr:uid="{00000000-0005-0000-0000-0000EF000000}"/>
    <cellStyle name="Millares 2 2 47" xfId="430" xr:uid="{00000000-0005-0000-0000-0000F0000000}"/>
    <cellStyle name="Millares 2 2 47 2" xfId="665" xr:uid="{00000000-0005-0000-0000-0000F1000000}"/>
    <cellStyle name="Millares 2 2 47 2 2" xfId="1187" xr:uid="{00000000-0005-0000-0000-0000F2000000}"/>
    <cellStyle name="Millares 2 2 47 3" xfId="958" xr:uid="{00000000-0005-0000-0000-0000F3000000}"/>
    <cellStyle name="Millares 2 2 48" xfId="434" xr:uid="{00000000-0005-0000-0000-0000F4000000}"/>
    <cellStyle name="Millares 2 2 48 2" xfId="669" xr:uid="{00000000-0005-0000-0000-0000F5000000}"/>
    <cellStyle name="Millares 2 2 48 2 2" xfId="1191" xr:uid="{00000000-0005-0000-0000-0000F6000000}"/>
    <cellStyle name="Millares 2 2 48 3" xfId="962" xr:uid="{00000000-0005-0000-0000-0000F7000000}"/>
    <cellStyle name="Millares 2 2 49" xfId="436" xr:uid="{00000000-0005-0000-0000-0000F8000000}"/>
    <cellStyle name="Millares 2 2 49 2" xfId="671" xr:uid="{00000000-0005-0000-0000-0000F9000000}"/>
    <cellStyle name="Millares 2 2 49 2 2" xfId="1193" xr:uid="{00000000-0005-0000-0000-0000FA000000}"/>
    <cellStyle name="Millares 2 2 49 3" xfId="964" xr:uid="{00000000-0005-0000-0000-0000FB000000}"/>
    <cellStyle name="Millares 2 2 5" xfId="259" xr:uid="{00000000-0005-0000-0000-0000FC000000}"/>
    <cellStyle name="Millares 2 2 5 2" xfId="499" xr:uid="{00000000-0005-0000-0000-0000FD000000}"/>
    <cellStyle name="Millares 2 2 5 2 2" xfId="1021" xr:uid="{00000000-0005-0000-0000-0000FE000000}"/>
    <cellStyle name="Millares 2 2 5 3" xfId="792" xr:uid="{00000000-0005-0000-0000-0000FF000000}"/>
    <cellStyle name="Millares 2 2 50" xfId="440" xr:uid="{00000000-0005-0000-0000-000000010000}"/>
    <cellStyle name="Millares 2 2 50 2" xfId="675" xr:uid="{00000000-0005-0000-0000-000001010000}"/>
    <cellStyle name="Millares 2 2 50 2 2" xfId="1197" xr:uid="{00000000-0005-0000-0000-000002010000}"/>
    <cellStyle name="Millares 2 2 50 3" xfId="968" xr:uid="{00000000-0005-0000-0000-000003010000}"/>
    <cellStyle name="Millares 2 2 51" xfId="442" xr:uid="{00000000-0005-0000-0000-000004010000}"/>
    <cellStyle name="Millares 2 2 51 2" xfId="970" xr:uid="{00000000-0005-0000-0000-000005010000}"/>
    <cellStyle name="Millares 2 2 52" xfId="677" xr:uid="{00000000-0005-0000-0000-000006010000}"/>
    <cellStyle name="Millares 2 2 52 2" xfId="1199" xr:uid="{00000000-0005-0000-0000-000007010000}"/>
    <cellStyle name="Millares 2 2 53" xfId="681" xr:uid="{00000000-0005-0000-0000-000008010000}"/>
    <cellStyle name="Millares 2 2 53 2" xfId="1203" xr:uid="{00000000-0005-0000-0000-000009010000}"/>
    <cellStyle name="Millares 2 2 54" xfId="683" xr:uid="{00000000-0005-0000-0000-00000A010000}"/>
    <cellStyle name="Millares 2 2 54 2" xfId="1205" xr:uid="{00000000-0005-0000-0000-00000B010000}"/>
    <cellStyle name="Millares 2 2 55" xfId="688" xr:uid="{00000000-0005-0000-0000-00000C010000}"/>
    <cellStyle name="Millares 2 2 55 2" xfId="1210" xr:uid="{00000000-0005-0000-0000-00000D010000}"/>
    <cellStyle name="Millares 2 2 56" xfId="692" xr:uid="{00000000-0005-0000-0000-00000E010000}"/>
    <cellStyle name="Millares 2 2 56 2" xfId="1214" xr:uid="{00000000-0005-0000-0000-00000F010000}"/>
    <cellStyle name="Millares 2 2 57" xfId="694" xr:uid="{00000000-0005-0000-0000-000010010000}"/>
    <cellStyle name="Millares 2 2 57 2" xfId="1216" xr:uid="{00000000-0005-0000-0000-000011010000}"/>
    <cellStyle name="Millares 2 2 58" xfId="696" xr:uid="{00000000-0005-0000-0000-000012010000}"/>
    <cellStyle name="Millares 2 2 58 2" xfId="1218" xr:uid="{00000000-0005-0000-0000-000013010000}"/>
    <cellStyle name="Millares 2 2 59" xfId="701" xr:uid="{00000000-0005-0000-0000-000014010000}"/>
    <cellStyle name="Millares 2 2 59 2" xfId="1223" xr:uid="{00000000-0005-0000-0000-000015010000}"/>
    <cellStyle name="Millares 2 2 6" xfId="266" xr:uid="{00000000-0005-0000-0000-000016010000}"/>
    <cellStyle name="Millares 2 2 6 2" xfId="506" xr:uid="{00000000-0005-0000-0000-000017010000}"/>
    <cellStyle name="Millares 2 2 6 2 2" xfId="1028" xr:uid="{00000000-0005-0000-0000-000018010000}"/>
    <cellStyle name="Millares 2 2 6 3" xfId="799" xr:uid="{00000000-0005-0000-0000-000019010000}"/>
    <cellStyle name="Millares 2 2 60" xfId="706" xr:uid="{00000000-0005-0000-0000-00001A010000}"/>
    <cellStyle name="Millares 2 2 60 2" xfId="1228" xr:uid="{00000000-0005-0000-0000-00001B010000}"/>
    <cellStyle name="Millares 2 2 61" xfId="708" xr:uid="{00000000-0005-0000-0000-00001C010000}"/>
    <cellStyle name="Millares 2 2 61 2" xfId="1230" xr:uid="{00000000-0005-0000-0000-00001D010000}"/>
    <cellStyle name="Millares 2 2 62" xfId="713" xr:uid="{00000000-0005-0000-0000-00001E010000}"/>
    <cellStyle name="Millares 2 2 62 2" xfId="1235" xr:uid="{00000000-0005-0000-0000-00001F010000}"/>
    <cellStyle name="Millares 2 2 63" xfId="717" xr:uid="{00000000-0005-0000-0000-000020010000}"/>
    <cellStyle name="Millares 2 2 63 2" xfId="1239" xr:uid="{00000000-0005-0000-0000-000021010000}"/>
    <cellStyle name="Millares 2 2 64" xfId="719" xr:uid="{00000000-0005-0000-0000-000022010000}"/>
    <cellStyle name="Millares 2 2 64 2" xfId="1241" xr:uid="{00000000-0005-0000-0000-000023010000}"/>
    <cellStyle name="Millares 2 2 65" xfId="723" xr:uid="{00000000-0005-0000-0000-000024010000}"/>
    <cellStyle name="Millares 2 2 65 2" xfId="1245" xr:uid="{00000000-0005-0000-0000-000025010000}"/>
    <cellStyle name="Millares 2 2 66" xfId="725" xr:uid="{00000000-0005-0000-0000-000026010000}"/>
    <cellStyle name="Millares 2 2 66 2" xfId="1247" xr:uid="{00000000-0005-0000-0000-000027010000}"/>
    <cellStyle name="Millares 2 2 67" xfId="729" xr:uid="{00000000-0005-0000-0000-000028010000}"/>
    <cellStyle name="Millares 2 2 67 2" xfId="1251" xr:uid="{00000000-0005-0000-0000-000029010000}"/>
    <cellStyle name="Millares 2 2 68" xfId="731" xr:uid="{00000000-0005-0000-0000-00002A010000}"/>
    <cellStyle name="Millares 2 2 68 2" xfId="1253" xr:uid="{00000000-0005-0000-0000-00002B010000}"/>
    <cellStyle name="Millares 2 2 69" xfId="736" xr:uid="{00000000-0005-0000-0000-00002C010000}"/>
    <cellStyle name="Millares 2 2 7" xfId="271" xr:uid="{00000000-0005-0000-0000-00002D010000}"/>
    <cellStyle name="Millares 2 2 7 2" xfId="511" xr:uid="{00000000-0005-0000-0000-00002E010000}"/>
    <cellStyle name="Millares 2 2 7 2 2" xfId="1033" xr:uid="{00000000-0005-0000-0000-00002F010000}"/>
    <cellStyle name="Millares 2 2 7 3" xfId="804" xr:uid="{00000000-0005-0000-0000-000030010000}"/>
    <cellStyle name="Millares 2 2 70" xfId="1259" xr:uid="{00000000-0005-0000-0000-000031010000}"/>
    <cellStyle name="Millares 2 2 71" xfId="1264" xr:uid="{00000000-0005-0000-0000-000032010000}"/>
    <cellStyle name="Millares 2 2 72" xfId="1271" xr:uid="{00000000-0005-0000-0000-000003000000}"/>
    <cellStyle name="Millares 2 2 73" xfId="1276" xr:uid="{00000000-0005-0000-0000-000003000000}"/>
    <cellStyle name="Millares 2 2 8" xfId="276" xr:uid="{00000000-0005-0000-0000-000033010000}"/>
    <cellStyle name="Millares 2 2 8 2" xfId="516" xr:uid="{00000000-0005-0000-0000-000034010000}"/>
    <cellStyle name="Millares 2 2 8 2 2" xfId="1038" xr:uid="{00000000-0005-0000-0000-000035010000}"/>
    <cellStyle name="Millares 2 2 8 3" xfId="809" xr:uid="{00000000-0005-0000-0000-000036010000}"/>
    <cellStyle name="Millares 2 2 9" xfId="281" xr:uid="{00000000-0005-0000-0000-000037010000}"/>
    <cellStyle name="Millares 2 2 9 2" xfId="521" xr:uid="{00000000-0005-0000-0000-000038010000}"/>
    <cellStyle name="Millares 2 2 9 2 2" xfId="1043" xr:uid="{00000000-0005-0000-0000-000039010000}"/>
    <cellStyle name="Millares 2 2 9 3" xfId="814" xr:uid="{00000000-0005-0000-0000-00003A010000}"/>
    <cellStyle name="Millares 2 20" xfId="252" xr:uid="{00000000-0005-0000-0000-00003B010000}"/>
    <cellStyle name="Millares 2 20 2" xfId="492" xr:uid="{00000000-0005-0000-0000-00003C010000}"/>
    <cellStyle name="Millares 2 20 2 2" xfId="1014" xr:uid="{00000000-0005-0000-0000-00003D010000}"/>
    <cellStyle name="Millares 2 20 3" xfId="785" xr:uid="{00000000-0005-0000-0000-00003E010000}"/>
    <cellStyle name="Millares 2 21" xfId="253" xr:uid="{00000000-0005-0000-0000-00003F010000}"/>
    <cellStyle name="Millares 2 21 2" xfId="493" xr:uid="{00000000-0005-0000-0000-000040010000}"/>
    <cellStyle name="Millares 2 21 2 2" xfId="1015" xr:uid="{00000000-0005-0000-0000-000041010000}"/>
    <cellStyle name="Millares 2 21 3" xfId="786" xr:uid="{00000000-0005-0000-0000-000042010000}"/>
    <cellStyle name="Millares 2 22" xfId="254" xr:uid="{00000000-0005-0000-0000-000043010000}"/>
    <cellStyle name="Millares 2 22 2" xfId="494" xr:uid="{00000000-0005-0000-0000-000044010000}"/>
    <cellStyle name="Millares 2 22 2 2" xfId="1016" xr:uid="{00000000-0005-0000-0000-000045010000}"/>
    <cellStyle name="Millares 2 22 3" xfId="787" xr:uid="{00000000-0005-0000-0000-000046010000}"/>
    <cellStyle name="Millares 2 23" xfId="255" xr:uid="{00000000-0005-0000-0000-000047010000}"/>
    <cellStyle name="Millares 2 23 2" xfId="495" xr:uid="{00000000-0005-0000-0000-000048010000}"/>
    <cellStyle name="Millares 2 23 2 2" xfId="1017" xr:uid="{00000000-0005-0000-0000-000049010000}"/>
    <cellStyle name="Millares 2 23 3" xfId="788" xr:uid="{00000000-0005-0000-0000-00004A010000}"/>
    <cellStyle name="Millares 2 24" xfId="256" xr:uid="{00000000-0005-0000-0000-00004B010000}"/>
    <cellStyle name="Millares 2 24 2" xfId="496" xr:uid="{00000000-0005-0000-0000-00004C010000}"/>
    <cellStyle name="Millares 2 24 2 2" xfId="1018" xr:uid="{00000000-0005-0000-0000-00004D010000}"/>
    <cellStyle name="Millares 2 24 3" xfId="789" xr:uid="{00000000-0005-0000-0000-00004E010000}"/>
    <cellStyle name="Millares 2 25" xfId="257" xr:uid="{00000000-0005-0000-0000-00004F010000}"/>
    <cellStyle name="Millares 2 25 2" xfId="497" xr:uid="{00000000-0005-0000-0000-000050010000}"/>
    <cellStyle name="Millares 2 25 2 2" xfId="1019" xr:uid="{00000000-0005-0000-0000-000051010000}"/>
    <cellStyle name="Millares 2 25 3" xfId="790" xr:uid="{00000000-0005-0000-0000-000052010000}"/>
    <cellStyle name="Millares 2 26" xfId="258" xr:uid="{00000000-0005-0000-0000-000053010000}"/>
    <cellStyle name="Millares 2 26 2" xfId="498" xr:uid="{00000000-0005-0000-0000-000054010000}"/>
    <cellStyle name="Millares 2 26 2 2" xfId="1020" xr:uid="{00000000-0005-0000-0000-000055010000}"/>
    <cellStyle name="Millares 2 26 3" xfId="791" xr:uid="{00000000-0005-0000-0000-000056010000}"/>
    <cellStyle name="Millares 2 27" xfId="263" xr:uid="{00000000-0005-0000-0000-000057010000}"/>
    <cellStyle name="Millares 2 27 2" xfId="503" xr:uid="{00000000-0005-0000-0000-000058010000}"/>
    <cellStyle name="Millares 2 27 2 2" xfId="1025" xr:uid="{00000000-0005-0000-0000-000059010000}"/>
    <cellStyle name="Millares 2 27 3" xfId="796" xr:uid="{00000000-0005-0000-0000-00005A010000}"/>
    <cellStyle name="Millares 2 28" xfId="264" xr:uid="{00000000-0005-0000-0000-00005B010000}"/>
    <cellStyle name="Millares 2 28 2" xfId="504" xr:uid="{00000000-0005-0000-0000-00005C010000}"/>
    <cellStyle name="Millares 2 28 2 2" xfId="1026" xr:uid="{00000000-0005-0000-0000-00005D010000}"/>
    <cellStyle name="Millares 2 28 3" xfId="797" xr:uid="{00000000-0005-0000-0000-00005E010000}"/>
    <cellStyle name="Millares 2 29" xfId="265" xr:uid="{00000000-0005-0000-0000-00005F010000}"/>
    <cellStyle name="Millares 2 29 2" xfId="505" xr:uid="{00000000-0005-0000-0000-000060010000}"/>
    <cellStyle name="Millares 2 29 2 2" xfId="1027" xr:uid="{00000000-0005-0000-0000-000061010000}"/>
    <cellStyle name="Millares 2 29 3" xfId="798" xr:uid="{00000000-0005-0000-0000-000062010000}"/>
    <cellStyle name="Millares 2 3" xfId="12" xr:uid="{00000000-0005-0000-0000-000063010000}"/>
    <cellStyle name="Millares 2 3 10" xfId="297" xr:uid="{00000000-0005-0000-0000-000064010000}"/>
    <cellStyle name="Millares 2 3 10 2" xfId="537" xr:uid="{00000000-0005-0000-0000-000065010000}"/>
    <cellStyle name="Millares 2 3 10 2 2" xfId="1059" xr:uid="{00000000-0005-0000-0000-000066010000}"/>
    <cellStyle name="Millares 2 3 10 3" xfId="830" xr:uid="{00000000-0005-0000-0000-000067010000}"/>
    <cellStyle name="Millares 2 3 11" xfId="303" xr:uid="{00000000-0005-0000-0000-000068010000}"/>
    <cellStyle name="Millares 2 3 11 2" xfId="543" xr:uid="{00000000-0005-0000-0000-000069010000}"/>
    <cellStyle name="Millares 2 3 11 2 2" xfId="1065" xr:uid="{00000000-0005-0000-0000-00006A010000}"/>
    <cellStyle name="Millares 2 3 11 3" xfId="836" xr:uid="{00000000-0005-0000-0000-00006B010000}"/>
    <cellStyle name="Millares 2 3 12" xfId="309" xr:uid="{00000000-0005-0000-0000-00006C010000}"/>
    <cellStyle name="Millares 2 3 12 2" xfId="549" xr:uid="{00000000-0005-0000-0000-00006D010000}"/>
    <cellStyle name="Millares 2 3 12 2 2" xfId="1071" xr:uid="{00000000-0005-0000-0000-00006E010000}"/>
    <cellStyle name="Millares 2 3 12 3" xfId="842" xr:uid="{00000000-0005-0000-0000-00006F010000}"/>
    <cellStyle name="Millares 2 3 13" xfId="314" xr:uid="{00000000-0005-0000-0000-000070010000}"/>
    <cellStyle name="Millares 2 3 13 2" xfId="554" xr:uid="{00000000-0005-0000-0000-000071010000}"/>
    <cellStyle name="Millares 2 3 13 2 2" xfId="1076" xr:uid="{00000000-0005-0000-0000-000072010000}"/>
    <cellStyle name="Millares 2 3 13 3" xfId="847" xr:uid="{00000000-0005-0000-0000-000073010000}"/>
    <cellStyle name="Millares 2 3 14" xfId="319" xr:uid="{00000000-0005-0000-0000-000074010000}"/>
    <cellStyle name="Millares 2 3 14 2" xfId="559" xr:uid="{00000000-0005-0000-0000-000075010000}"/>
    <cellStyle name="Millares 2 3 14 2 2" xfId="1081" xr:uid="{00000000-0005-0000-0000-000076010000}"/>
    <cellStyle name="Millares 2 3 14 3" xfId="852" xr:uid="{00000000-0005-0000-0000-000077010000}"/>
    <cellStyle name="Millares 2 3 15" xfId="329" xr:uid="{00000000-0005-0000-0000-000078010000}"/>
    <cellStyle name="Millares 2 3 15 2" xfId="564" xr:uid="{00000000-0005-0000-0000-000079010000}"/>
    <cellStyle name="Millares 2 3 15 2 2" xfId="1086" xr:uid="{00000000-0005-0000-0000-00007A010000}"/>
    <cellStyle name="Millares 2 3 15 3" xfId="857" xr:uid="{00000000-0005-0000-0000-00007B010000}"/>
    <cellStyle name="Millares 2 3 16" xfId="334" xr:uid="{00000000-0005-0000-0000-00007C010000}"/>
    <cellStyle name="Millares 2 3 16 2" xfId="569" xr:uid="{00000000-0005-0000-0000-00007D010000}"/>
    <cellStyle name="Millares 2 3 16 2 2" xfId="1091" xr:uid="{00000000-0005-0000-0000-00007E010000}"/>
    <cellStyle name="Millares 2 3 16 3" xfId="862" xr:uid="{00000000-0005-0000-0000-00007F010000}"/>
    <cellStyle name="Millares 2 3 17" xfId="339" xr:uid="{00000000-0005-0000-0000-000080010000}"/>
    <cellStyle name="Millares 2 3 17 2" xfId="574" xr:uid="{00000000-0005-0000-0000-000081010000}"/>
    <cellStyle name="Millares 2 3 17 2 2" xfId="1096" xr:uid="{00000000-0005-0000-0000-000082010000}"/>
    <cellStyle name="Millares 2 3 17 3" xfId="867" xr:uid="{00000000-0005-0000-0000-000083010000}"/>
    <cellStyle name="Millares 2 3 18" xfId="345" xr:uid="{00000000-0005-0000-0000-000084010000}"/>
    <cellStyle name="Millares 2 3 18 2" xfId="580" xr:uid="{00000000-0005-0000-0000-000085010000}"/>
    <cellStyle name="Millares 2 3 18 2 2" xfId="1102" xr:uid="{00000000-0005-0000-0000-000086010000}"/>
    <cellStyle name="Millares 2 3 18 3" xfId="873" xr:uid="{00000000-0005-0000-0000-000087010000}"/>
    <cellStyle name="Millares 2 3 19" xfId="351" xr:uid="{00000000-0005-0000-0000-000088010000}"/>
    <cellStyle name="Millares 2 3 19 2" xfId="586" xr:uid="{00000000-0005-0000-0000-000089010000}"/>
    <cellStyle name="Millares 2 3 19 2 2" xfId="1108" xr:uid="{00000000-0005-0000-0000-00008A010000}"/>
    <cellStyle name="Millares 2 3 19 3" xfId="879" xr:uid="{00000000-0005-0000-0000-00008B010000}"/>
    <cellStyle name="Millares 2 3 2" xfId="38" xr:uid="{00000000-0005-0000-0000-00008C010000}"/>
    <cellStyle name="Millares 2 3 2 2" xfId="465" xr:uid="{00000000-0005-0000-0000-00008D010000}"/>
    <cellStyle name="Millares 2 3 2 2 2" xfId="988" xr:uid="{00000000-0005-0000-0000-00008E010000}"/>
    <cellStyle name="Millares 2 3 2 3" xfId="759" xr:uid="{00000000-0005-0000-0000-00008F010000}"/>
    <cellStyle name="Millares 2 3 20" xfId="356" xr:uid="{00000000-0005-0000-0000-000090010000}"/>
    <cellStyle name="Millares 2 3 20 2" xfId="591" xr:uid="{00000000-0005-0000-0000-000091010000}"/>
    <cellStyle name="Millares 2 3 20 2 2" xfId="1113" xr:uid="{00000000-0005-0000-0000-000092010000}"/>
    <cellStyle name="Millares 2 3 20 3" xfId="884" xr:uid="{00000000-0005-0000-0000-000093010000}"/>
    <cellStyle name="Millares 2 3 21" xfId="362" xr:uid="{00000000-0005-0000-0000-000094010000}"/>
    <cellStyle name="Millares 2 3 21 2" xfId="597" xr:uid="{00000000-0005-0000-0000-000095010000}"/>
    <cellStyle name="Millares 2 3 21 2 2" xfId="1119" xr:uid="{00000000-0005-0000-0000-000096010000}"/>
    <cellStyle name="Millares 2 3 21 3" xfId="890" xr:uid="{00000000-0005-0000-0000-000097010000}"/>
    <cellStyle name="Millares 2 3 22" xfId="369" xr:uid="{00000000-0005-0000-0000-000098010000}"/>
    <cellStyle name="Millares 2 3 22 2" xfId="604" xr:uid="{00000000-0005-0000-0000-000099010000}"/>
    <cellStyle name="Millares 2 3 22 2 2" xfId="1126" xr:uid="{00000000-0005-0000-0000-00009A010000}"/>
    <cellStyle name="Millares 2 3 22 3" xfId="897" xr:uid="{00000000-0005-0000-0000-00009B010000}"/>
    <cellStyle name="Millares 2 3 23" xfId="375" xr:uid="{00000000-0005-0000-0000-00009C010000}"/>
    <cellStyle name="Millares 2 3 23 2" xfId="610" xr:uid="{00000000-0005-0000-0000-00009D010000}"/>
    <cellStyle name="Millares 2 3 23 2 2" xfId="1132" xr:uid="{00000000-0005-0000-0000-00009E010000}"/>
    <cellStyle name="Millares 2 3 23 3" xfId="903" xr:uid="{00000000-0005-0000-0000-00009F010000}"/>
    <cellStyle name="Millares 2 3 24" xfId="384" xr:uid="{00000000-0005-0000-0000-0000A0010000}"/>
    <cellStyle name="Millares 2 3 24 2" xfId="619" xr:uid="{00000000-0005-0000-0000-0000A1010000}"/>
    <cellStyle name="Millares 2 3 24 2 2" xfId="1141" xr:uid="{00000000-0005-0000-0000-0000A2010000}"/>
    <cellStyle name="Millares 2 3 24 3" xfId="912" xr:uid="{00000000-0005-0000-0000-0000A3010000}"/>
    <cellStyle name="Millares 2 3 25" xfId="390" xr:uid="{00000000-0005-0000-0000-0000A4010000}"/>
    <cellStyle name="Millares 2 3 25 2" xfId="625" xr:uid="{00000000-0005-0000-0000-0000A5010000}"/>
    <cellStyle name="Millares 2 3 25 2 2" xfId="1147" xr:uid="{00000000-0005-0000-0000-0000A6010000}"/>
    <cellStyle name="Millares 2 3 25 3" xfId="918" xr:uid="{00000000-0005-0000-0000-0000A7010000}"/>
    <cellStyle name="Millares 2 3 26" xfId="395" xr:uid="{00000000-0005-0000-0000-0000A8010000}"/>
    <cellStyle name="Millares 2 3 26 2" xfId="630" xr:uid="{00000000-0005-0000-0000-0000A9010000}"/>
    <cellStyle name="Millares 2 3 26 2 2" xfId="1152" xr:uid="{00000000-0005-0000-0000-0000AA010000}"/>
    <cellStyle name="Millares 2 3 26 3" xfId="923" xr:uid="{00000000-0005-0000-0000-0000AB010000}"/>
    <cellStyle name="Millares 2 3 27" xfId="401" xr:uid="{00000000-0005-0000-0000-0000AC010000}"/>
    <cellStyle name="Millares 2 3 27 2" xfId="636" xr:uid="{00000000-0005-0000-0000-0000AD010000}"/>
    <cellStyle name="Millares 2 3 27 2 2" xfId="1158" xr:uid="{00000000-0005-0000-0000-0000AE010000}"/>
    <cellStyle name="Millares 2 3 27 3" xfId="929" xr:uid="{00000000-0005-0000-0000-0000AF010000}"/>
    <cellStyle name="Millares 2 3 28" xfId="407" xr:uid="{00000000-0005-0000-0000-0000B0010000}"/>
    <cellStyle name="Millares 2 3 28 2" xfId="642" xr:uid="{00000000-0005-0000-0000-0000B1010000}"/>
    <cellStyle name="Millares 2 3 28 2 2" xfId="1164" xr:uid="{00000000-0005-0000-0000-0000B2010000}"/>
    <cellStyle name="Millares 2 3 28 3" xfId="935" xr:uid="{00000000-0005-0000-0000-0000B3010000}"/>
    <cellStyle name="Millares 2 3 29" xfId="413" xr:uid="{00000000-0005-0000-0000-0000B4010000}"/>
    <cellStyle name="Millares 2 3 29 2" xfId="648" xr:uid="{00000000-0005-0000-0000-0000B5010000}"/>
    <cellStyle name="Millares 2 3 29 2 2" xfId="1170" xr:uid="{00000000-0005-0000-0000-0000B6010000}"/>
    <cellStyle name="Millares 2 3 29 3" xfId="941" xr:uid="{00000000-0005-0000-0000-0000B7010000}"/>
    <cellStyle name="Millares 2 3 3" xfId="260" xr:uid="{00000000-0005-0000-0000-0000B8010000}"/>
    <cellStyle name="Millares 2 3 3 2" xfId="500" xr:uid="{00000000-0005-0000-0000-0000B9010000}"/>
    <cellStyle name="Millares 2 3 3 2 2" xfId="1022" xr:uid="{00000000-0005-0000-0000-0000BA010000}"/>
    <cellStyle name="Millares 2 3 3 3" xfId="793" xr:uid="{00000000-0005-0000-0000-0000BB010000}"/>
    <cellStyle name="Millares 2 3 30" xfId="419" xr:uid="{00000000-0005-0000-0000-0000BC010000}"/>
    <cellStyle name="Millares 2 3 30 2" xfId="654" xr:uid="{00000000-0005-0000-0000-0000BD010000}"/>
    <cellStyle name="Millares 2 3 30 2 2" xfId="1176" xr:uid="{00000000-0005-0000-0000-0000BE010000}"/>
    <cellStyle name="Millares 2 3 30 3" xfId="947" xr:uid="{00000000-0005-0000-0000-0000BF010000}"/>
    <cellStyle name="Millares 2 3 31" xfId="424" xr:uid="{00000000-0005-0000-0000-0000C0010000}"/>
    <cellStyle name="Millares 2 3 31 2" xfId="659" xr:uid="{00000000-0005-0000-0000-0000C1010000}"/>
    <cellStyle name="Millares 2 3 31 2 2" xfId="1181" xr:uid="{00000000-0005-0000-0000-0000C2010000}"/>
    <cellStyle name="Millares 2 3 31 3" xfId="952" xr:uid="{00000000-0005-0000-0000-0000C3010000}"/>
    <cellStyle name="Millares 2 3 32" xfId="431" xr:uid="{00000000-0005-0000-0000-0000C4010000}"/>
    <cellStyle name="Millares 2 3 32 2" xfId="666" xr:uid="{00000000-0005-0000-0000-0000C5010000}"/>
    <cellStyle name="Millares 2 3 32 2 2" xfId="1188" xr:uid="{00000000-0005-0000-0000-0000C6010000}"/>
    <cellStyle name="Millares 2 3 32 3" xfId="959" xr:uid="{00000000-0005-0000-0000-0000C7010000}"/>
    <cellStyle name="Millares 2 3 33" xfId="437" xr:uid="{00000000-0005-0000-0000-0000C8010000}"/>
    <cellStyle name="Millares 2 3 33 2" xfId="672" xr:uid="{00000000-0005-0000-0000-0000C9010000}"/>
    <cellStyle name="Millares 2 3 33 2 2" xfId="1194" xr:uid="{00000000-0005-0000-0000-0000CA010000}"/>
    <cellStyle name="Millares 2 3 33 3" xfId="965" xr:uid="{00000000-0005-0000-0000-0000CB010000}"/>
    <cellStyle name="Millares 2 3 34" xfId="443" xr:uid="{00000000-0005-0000-0000-0000CC010000}"/>
    <cellStyle name="Millares 2 3 34 2" xfId="971" xr:uid="{00000000-0005-0000-0000-0000CD010000}"/>
    <cellStyle name="Millares 2 3 35" xfId="678" xr:uid="{00000000-0005-0000-0000-0000CE010000}"/>
    <cellStyle name="Millares 2 3 35 2" xfId="1200" xr:uid="{00000000-0005-0000-0000-0000CF010000}"/>
    <cellStyle name="Millares 2 3 36" xfId="684" xr:uid="{00000000-0005-0000-0000-0000D0010000}"/>
    <cellStyle name="Millares 2 3 36 2" xfId="1206" xr:uid="{00000000-0005-0000-0000-0000D1010000}"/>
    <cellStyle name="Millares 2 3 37" xfId="689" xr:uid="{00000000-0005-0000-0000-0000D2010000}"/>
    <cellStyle name="Millares 2 3 37 2" xfId="1211" xr:uid="{00000000-0005-0000-0000-0000D3010000}"/>
    <cellStyle name="Millares 2 3 38" xfId="697" xr:uid="{00000000-0005-0000-0000-0000D4010000}"/>
    <cellStyle name="Millares 2 3 38 2" xfId="1219" xr:uid="{00000000-0005-0000-0000-0000D5010000}"/>
    <cellStyle name="Millares 2 3 39" xfId="702" xr:uid="{00000000-0005-0000-0000-0000D6010000}"/>
    <cellStyle name="Millares 2 3 39 2" xfId="1224" xr:uid="{00000000-0005-0000-0000-0000D7010000}"/>
    <cellStyle name="Millares 2 3 4" xfId="267" xr:uid="{00000000-0005-0000-0000-0000D8010000}"/>
    <cellStyle name="Millares 2 3 4 2" xfId="507" xr:uid="{00000000-0005-0000-0000-0000D9010000}"/>
    <cellStyle name="Millares 2 3 4 2 2" xfId="1029" xr:uid="{00000000-0005-0000-0000-0000DA010000}"/>
    <cellStyle name="Millares 2 3 4 3" xfId="800" xr:uid="{00000000-0005-0000-0000-0000DB010000}"/>
    <cellStyle name="Millares 2 3 40" xfId="709" xr:uid="{00000000-0005-0000-0000-0000DC010000}"/>
    <cellStyle name="Millares 2 3 40 2" xfId="1231" xr:uid="{00000000-0005-0000-0000-0000DD010000}"/>
    <cellStyle name="Millares 2 3 41" xfId="714" xr:uid="{00000000-0005-0000-0000-0000DE010000}"/>
    <cellStyle name="Millares 2 3 41 2" xfId="1236" xr:uid="{00000000-0005-0000-0000-0000DF010000}"/>
    <cellStyle name="Millares 2 3 42" xfId="720" xr:uid="{00000000-0005-0000-0000-0000E0010000}"/>
    <cellStyle name="Millares 2 3 42 2" xfId="1242" xr:uid="{00000000-0005-0000-0000-0000E1010000}"/>
    <cellStyle name="Millares 2 3 43" xfId="726" xr:uid="{00000000-0005-0000-0000-0000E2010000}"/>
    <cellStyle name="Millares 2 3 43 2" xfId="1248" xr:uid="{00000000-0005-0000-0000-0000E3010000}"/>
    <cellStyle name="Millares 2 3 44" xfId="732" xr:uid="{00000000-0005-0000-0000-0000E4010000}"/>
    <cellStyle name="Millares 2 3 44 2" xfId="1254" xr:uid="{00000000-0005-0000-0000-0000E5010000}"/>
    <cellStyle name="Millares 2 3 45" xfId="737" xr:uid="{00000000-0005-0000-0000-0000E6010000}"/>
    <cellStyle name="Millares 2 3 46" xfId="1260" xr:uid="{00000000-0005-0000-0000-0000E7010000}"/>
    <cellStyle name="Millares 2 3 47" xfId="1265" xr:uid="{00000000-0005-0000-0000-0000E8010000}"/>
    <cellStyle name="Millares 2 3 48" xfId="1272" xr:uid="{00000000-0005-0000-0000-000004000000}"/>
    <cellStyle name="Millares 2 3 49" xfId="1277" xr:uid="{00000000-0005-0000-0000-000004000000}"/>
    <cellStyle name="Millares 2 3 5" xfId="272" xr:uid="{00000000-0005-0000-0000-0000E9010000}"/>
    <cellStyle name="Millares 2 3 5 2" xfId="512" xr:uid="{00000000-0005-0000-0000-0000EA010000}"/>
    <cellStyle name="Millares 2 3 5 2 2" xfId="1034" xr:uid="{00000000-0005-0000-0000-0000EB010000}"/>
    <cellStyle name="Millares 2 3 5 3" xfId="805" xr:uid="{00000000-0005-0000-0000-0000EC010000}"/>
    <cellStyle name="Millares 2 3 6" xfId="277" xr:uid="{00000000-0005-0000-0000-0000ED010000}"/>
    <cellStyle name="Millares 2 3 6 2" xfId="517" xr:uid="{00000000-0005-0000-0000-0000EE010000}"/>
    <cellStyle name="Millares 2 3 6 2 2" xfId="1039" xr:uid="{00000000-0005-0000-0000-0000EF010000}"/>
    <cellStyle name="Millares 2 3 6 3" xfId="810" xr:uid="{00000000-0005-0000-0000-0000F0010000}"/>
    <cellStyle name="Millares 2 3 7" xfId="282" xr:uid="{00000000-0005-0000-0000-0000F1010000}"/>
    <cellStyle name="Millares 2 3 7 2" xfId="522" xr:uid="{00000000-0005-0000-0000-0000F2010000}"/>
    <cellStyle name="Millares 2 3 7 2 2" xfId="1044" xr:uid="{00000000-0005-0000-0000-0000F3010000}"/>
    <cellStyle name="Millares 2 3 7 3" xfId="815" xr:uid="{00000000-0005-0000-0000-0000F4010000}"/>
    <cellStyle name="Millares 2 3 8" xfId="287" xr:uid="{00000000-0005-0000-0000-0000F5010000}"/>
    <cellStyle name="Millares 2 3 8 2" xfId="527" xr:uid="{00000000-0005-0000-0000-0000F6010000}"/>
    <cellStyle name="Millares 2 3 8 2 2" xfId="1049" xr:uid="{00000000-0005-0000-0000-0000F7010000}"/>
    <cellStyle name="Millares 2 3 8 3" xfId="820" xr:uid="{00000000-0005-0000-0000-0000F8010000}"/>
    <cellStyle name="Millares 2 3 9" xfId="292" xr:uid="{00000000-0005-0000-0000-0000F9010000}"/>
    <cellStyle name="Millares 2 3 9 2" xfId="532" xr:uid="{00000000-0005-0000-0000-0000FA010000}"/>
    <cellStyle name="Millares 2 3 9 2 2" xfId="1054" xr:uid="{00000000-0005-0000-0000-0000FB010000}"/>
    <cellStyle name="Millares 2 3 9 3" xfId="825" xr:uid="{00000000-0005-0000-0000-0000FC010000}"/>
    <cellStyle name="Millares 2 30" xfId="270" xr:uid="{00000000-0005-0000-0000-0000FD010000}"/>
    <cellStyle name="Millares 2 30 2" xfId="510" xr:uid="{00000000-0005-0000-0000-0000FE010000}"/>
    <cellStyle name="Millares 2 30 2 2" xfId="1032" xr:uid="{00000000-0005-0000-0000-0000FF010000}"/>
    <cellStyle name="Millares 2 30 3" xfId="803" xr:uid="{00000000-0005-0000-0000-000000020000}"/>
    <cellStyle name="Millares 2 31" xfId="275" xr:uid="{00000000-0005-0000-0000-000001020000}"/>
    <cellStyle name="Millares 2 31 2" xfId="515" xr:uid="{00000000-0005-0000-0000-000002020000}"/>
    <cellStyle name="Millares 2 31 2 2" xfId="1037" xr:uid="{00000000-0005-0000-0000-000003020000}"/>
    <cellStyle name="Millares 2 31 3" xfId="808" xr:uid="{00000000-0005-0000-0000-000004020000}"/>
    <cellStyle name="Millares 2 32" xfId="280" xr:uid="{00000000-0005-0000-0000-000005020000}"/>
    <cellStyle name="Millares 2 32 2" xfId="520" xr:uid="{00000000-0005-0000-0000-000006020000}"/>
    <cellStyle name="Millares 2 32 2 2" xfId="1042" xr:uid="{00000000-0005-0000-0000-000007020000}"/>
    <cellStyle name="Millares 2 32 3" xfId="813" xr:uid="{00000000-0005-0000-0000-000008020000}"/>
    <cellStyle name="Millares 2 33" xfId="285" xr:uid="{00000000-0005-0000-0000-000009020000}"/>
    <cellStyle name="Millares 2 33 2" xfId="525" xr:uid="{00000000-0005-0000-0000-00000A020000}"/>
    <cellStyle name="Millares 2 33 2 2" xfId="1047" xr:uid="{00000000-0005-0000-0000-00000B020000}"/>
    <cellStyle name="Millares 2 33 3" xfId="818" xr:uid="{00000000-0005-0000-0000-00000C020000}"/>
    <cellStyle name="Millares 2 34" xfId="290" xr:uid="{00000000-0005-0000-0000-00000D020000}"/>
    <cellStyle name="Millares 2 34 2" xfId="530" xr:uid="{00000000-0005-0000-0000-00000E020000}"/>
    <cellStyle name="Millares 2 34 2 2" xfId="1052" xr:uid="{00000000-0005-0000-0000-00000F020000}"/>
    <cellStyle name="Millares 2 34 3" xfId="823" xr:uid="{00000000-0005-0000-0000-000010020000}"/>
    <cellStyle name="Millares 2 35" xfId="295" xr:uid="{00000000-0005-0000-0000-000011020000}"/>
    <cellStyle name="Millares 2 35 2" xfId="535" xr:uid="{00000000-0005-0000-0000-000012020000}"/>
    <cellStyle name="Millares 2 35 2 2" xfId="1057" xr:uid="{00000000-0005-0000-0000-000013020000}"/>
    <cellStyle name="Millares 2 35 3" xfId="828" xr:uid="{00000000-0005-0000-0000-000014020000}"/>
    <cellStyle name="Millares 2 36" xfId="300" xr:uid="{00000000-0005-0000-0000-000015020000}"/>
    <cellStyle name="Millares 2 36 2" xfId="540" xr:uid="{00000000-0005-0000-0000-000016020000}"/>
    <cellStyle name="Millares 2 36 2 2" xfId="1062" xr:uid="{00000000-0005-0000-0000-000017020000}"/>
    <cellStyle name="Millares 2 36 3" xfId="833" xr:uid="{00000000-0005-0000-0000-000018020000}"/>
    <cellStyle name="Millares 2 37" xfId="301" xr:uid="{00000000-0005-0000-0000-000019020000}"/>
    <cellStyle name="Millares 2 37 2" xfId="541" xr:uid="{00000000-0005-0000-0000-00001A020000}"/>
    <cellStyle name="Millares 2 37 2 2" xfId="1063" xr:uid="{00000000-0005-0000-0000-00001B020000}"/>
    <cellStyle name="Millares 2 37 3" xfId="834" xr:uid="{00000000-0005-0000-0000-00001C020000}"/>
    <cellStyle name="Millares 2 38" xfId="306" xr:uid="{00000000-0005-0000-0000-00001D020000}"/>
    <cellStyle name="Millares 2 38 2" xfId="546" xr:uid="{00000000-0005-0000-0000-00001E020000}"/>
    <cellStyle name="Millares 2 38 2 2" xfId="1068" xr:uid="{00000000-0005-0000-0000-00001F020000}"/>
    <cellStyle name="Millares 2 38 3" xfId="839" xr:uid="{00000000-0005-0000-0000-000020020000}"/>
    <cellStyle name="Millares 2 39" xfId="307" xr:uid="{00000000-0005-0000-0000-000021020000}"/>
    <cellStyle name="Millares 2 39 2" xfId="547" xr:uid="{00000000-0005-0000-0000-000022020000}"/>
    <cellStyle name="Millares 2 39 2 2" xfId="1069" xr:uid="{00000000-0005-0000-0000-000023020000}"/>
    <cellStyle name="Millares 2 39 3" xfId="840" xr:uid="{00000000-0005-0000-0000-000024020000}"/>
    <cellStyle name="Millares 2 4" xfId="39" xr:uid="{00000000-0005-0000-0000-000025020000}"/>
    <cellStyle name="Millares 2 4 2" xfId="466" xr:uid="{00000000-0005-0000-0000-000026020000}"/>
    <cellStyle name="Millares 2 4 2 2" xfId="989" xr:uid="{00000000-0005-0000-0000-000027020000}"/>
    <cellStyle name="Millares 2 4 3" xfId="760" xr:uid="{00000000-0005-0000-0000-000028020000}"/>
    <cellStyle name="Millares 2 40" xfId="312" xr:uid="{00000000-0005-0000-0000-000029020000}"/>
    <cellStyle name="Millares 2 40 2" xfId="552" xr:uid="{00000000-0005-0000-0000-00002A020000}"/>
    <cellStyle name="Millares 2 40 2 2" xfId="1074" xr:uid="{00000000-0005-0000-0000-00002B020000}"/>
    <cellStyle name="Millares 2 40 3" xfId="845" xr:uid="{00000000-0005-0000-0000-00002C020000}"/>
    <cellStyle name="Millares 2 41" xfId="317" xr:uid="{00000000-0005-0000-0000-00002D020000}"/>
    <cellStyle name="Millares 2 41 2" xfId="557" xr:uid="{00000000-0005-0000-0000-00002E020000}"/>
    <cellStyle name="Millares 2 41 2 2" xfId="1079" xr:uid="{00000000-0005-0000-0000-00002F020000}"/>
    <cellStyle name="Millares 2 41 3" xfId="850" xr:uid="{00000000-0005-0000-0000-000030020000}"/>
    <cellStyle name="Millares 2 42" xfId="327" xr:uid="{00000000-0005-0000-0000-000031020000}"/>
    <cellStyle name="Millares 2 42 2" xfId="562" xr:uid="{00000000-0005-0000-0000-000032020000}"/>
    <cellStyle name="Millares 2 42 2 2" xfId="1084" xr:uid="{00000000-0005-0000-0000-000033020000}"/>
    <cellStyle name="Millares 2 42 3" xfId="855" xr:uid="{00000000-0005-0000-0000-000034020000}"/>
    <cellStyle name="Millares 2 43" xfId="332" xr:uid="{00000000-0005-0000-0000-000035020000}"/>
    <cellStyle name="Millares 2 43 2" xfId="567" xr:uid="{00000000-0005-0000-0000-000036020000}"/>
    <cellStyle name="Millares 2 43 2 2" xfId="1089" xr:uid="{00000000-0005-0000-0000-000037020000}"/>
    <cellStyle name="Millares 2 43 3" xfId="860" xr:uid="{00000000-0005-0000-0000-000038020000}"/>
    <cellStyle name="Millares 2 44" xfId="337" xr:uid="{00000000-0005-0000-0000-000039020000}"/>
    <cellStyle name="Millares 2 44 2" xfId="572" xr:uid="{00000000-0005-0000-0000-00003A020000}"/>
    <cellStyle name="Millares 2 44 2 2" xfId="1094" xr:uid="{00000000-0005-0000-0000-00003B020000}"/>
    <cellStyle name="Millares 2 44 3" xfId="865" xr:uid="{00000000-0005-0000-0000-00003C020000}"/>
    <cellStyle name="Millares 2 45" xfId="343" xr:uid="{00000000-0005-0000-0000-00003D020000}"/>
    <cellStyle name="Millares 2 45 2" xfId="578" xr:uid="{00000000-0005-0000-0000-00003E020000}"/>
    <cellStyle name="Millares 2 45 2 2" xfId="1100" xr:uid="{00000000-0005-0000-0000-00003F020000}"/>
    <cellStyle name="Millares 2 45 3" xfId="871" xr:uid="{00000000-0005-0000-0000-000040020000}"/>
    <cellStyle name="Millares 2 46" xfId="349" xr:uid="{00000000-0005-0000-0000-000041020000}"/>
    <cellStyle name="Millares 2 46 2" xfId="584" xr:uid="{00000000-0005-0000-0000-000042020000}"/>
    <cellStyle name="Millares 2 46 2 2" xfId="1106" xr:uid="{00000000-0005-0000-0000-000043020000}"/>
    <cellStyle name="Millares 2 46 3" xfId="877" xr:uid="{00000000-0005-0000-0000-000044020000}"/>
    <cellStyle name="Millares 2 47" xfId="354" xr:uid="{00000000-0005-0000-0000-000045020000}"/>
    <cellStyle name="Millares 2 47 2" xfId="589" xr:uid="{00000000-0005-0000-0000-000046020000}"/>
    <cellStyle name="Millares 2 47 2 2" xfId="1111" xr:uid="{00000000-0005-0000-0000-000047020000}"/>
    <cellStyle name="Millares 2 47 3" xfId="882" xr:uid="{00000000-0005-0000-0000-000048020000}"/>
    <cellStyle name="Millares 2 48" xfId="360" xr:uid="{00000000-0005-0000-0000-000049020000}"/>
    <cellStyle name="Millares 2 48 2" xfId="595" xr:uid="{00000000-0005-0000-0000-00004A020000}"/>
    <cellStyle name="Millares 2 48 2 2" xfId="1117" xr:uid="{00000000-0005-0000-0000-00004B020000}"/>
    <cellStyle name="Millares 2 48 3" xfId="888" xr:uid="{00000000-0005-0000-0000-00004C020000}"/>
    <cellStyle name="Millares 2 49" xfId="365" xr:uid="{00000000-0005-0000-0000-00004D020000}"/>
    <cellStyle name="Millares 2 49 2" xfId="600" xr:uid="{00000000-0005-0000-0000-00004E020000}"/>
    <cellStyle name="Millares 2 49 2 2" xfId="1122" xr:uid="{00000000-0005-0000-0000-00004F020000}"/>
    <cellStyle name="Millares 2 49 3" xfId="893" xr:uid="{00000000-0005-0000-0000-000050020000}"/>
    <cellStyle name="Millares 2 5" xfId="40" xr:uid="{00000000-0005-0000-0000-000051020000}"/>
    <cellStyle name="Millares 2 5 2" xfId="467" xr:uid="{00000000-0005-0000-0000-000052020000}"/>
    <cellStyle name="Millares 2 5 2 2" xfId="990" xr:uid="{00000000-0005-0000-0000-000053020000}"/>
    <cellStyle name="Millares 2 5 3" xfId="761" xr:uid="{00000000-0005-0000-0000-000054020000}"/>
    <cellStyle name="Millares 2 50" xfId="367" xr:uid="{00000000-0005-0000-0000-000055020000}"/>
    <cellStyle name="Millares 2 50 2" xfId="602" xr:uid="{00000000-0005-0000-0000-000056020000}"/>
    <cellStyle name="Millares 2 50 2 2" xfId="1124" xr:uid="{00000000-0005-0000-0000-000057020000}"/>
    <cellStyle name="Millares 2 50 3" xfId="895" xr:uid="{00000000-0005-0000-0000-000058020000}"/>
    <cellStyle name="Millares 2 51" xfId="373" xr:uid="{00000000-0005-0000-0000-000059020000}"/>
    <cellStyle name="Millares 2 51 2" xfId="608" xr:uid="{00000000-0005-0000-0000-00005A020000}"/>
    <cellStyle name="Millares 2 51 2 2" xfId="1130" xr:uid="{00000000-0005-0000-0000-00005B020000}"/>
    <cellStyle name="Millares 2 51 3" xfId="901" xr:uid="{00000000-0005-0000-0000-00005C020000}"/>
    <cellStyle name="Millares 2 52" xfId="378" xr:uid="{00000000-0005-0000-0000-00005D020000}"/>
    <cellStyle name="Millares 2 52 2" xfId="613" xr:uid="{00000000-0005-0000-0000-00005E020000}"/>
    <cellStyle name="Millares 2 52 2 2" xfId="1135" xr:uid="{00000000-0005-0000-0000-00005F020000}"/>
    <cellStyle name="Millares 2 52 3" xfId="906" xr:uid="{00000000-0005-0000-0000-000060020000}"/>
    <cellStyle name="Millares 2 53" xfId="380" xr:uid="{00000000-0005-0000-0000-000061020000}"/>
    <cellStyle name="Millares 2 53 2" xfId="615" xr:uid="{00000000-0005-0000-0000-000062020000}"/>
    <cellStyle name="Millares 2 53 2 2" xfId="1137" xr:uid="{00000000-0005-0000-0000-000063020000}"/>
    <cellStyle name="Millares 2 53 3" xfId="908" xr:uid="{00000000-0005-0000-0000-000064020000}"/>
    <cellStyle name="Millares 2 54" xfId="382" xr:uid="{00000000-0005-0000-0000-000065020000}"/>
    <cellStyle name="Millares 2 54 2" xfId="617" xr:uid="{00000000-0005-0000-0000-000066020000}"/>
    <cellStyle name="Millares 2 54 2 2" xfId="1139" xr:uid="{00000000-0005-0000-0000-000067020000}"/>
    <cellStyle name="Millares 2 54 3" xfId="910" xr:uid="{00000000-0005-0000-0000-000068020000}"/>
    <cellStyle name="Millares 2 55" xfId="388" xr:uid="{00000000-0005-0000-0000-000069020000}"/>
    <cellStyle name="Millares 2 55 2" xfId="623" xr:uid="{00000000-0005-0000-0000-00006A020000}"/>
    <cellStyle name="Millares 2 55 2 2" xfId="1145" xr:uid="{00000000-0005-0000-0000-00006B020000}"/>
    <cellStyle name="Millares 2 55 3" xfId="916" xr:uid="{00000000-0005-0000-0000-00006C020000}"/>
    <cellStyle name="Millares 2 56" xfId="393" xr:uid="{00000000-0005-0000-0000-00006D020000}"/>
    <cellStyle name="Millares 2 56 2" xfId="628" xr:uid="{00000000-0005-0000-0000-00006E020000}"/>
    <cellStyle name="Millares 2 56 2 2" xfId="1150" xr:uid="{00000000-0005-0000-0000-00006F020000}"/>
    <cellStyle name="Millares 2 56 3" xfId="921" xr:uid="{00000000-0005-0000-0000-000070020000}"/>
    <cellStyle name="Millares 2 57" xfId="399" xr:uid="{00000000-0005-0000-0000-000071020000}"/>
    <cellStyle name="Millares 2 57 2" xfId="634" xr:uid="{00000000-0005-0000-0000-000072020000}"/>
    <cellStyle name="Millares 2 57 2 2" xfId="1156" xr:uid="{00000000-0005-0000-0000-000073020000}"/>
    <cellStyle name="Millares 2 57 3" xfId="927" xr:uid="{00000000-0005-0000-0000-000074020000}"/>
    <cellStyle name="Millares 2 58" xfId="405" xr:uid="{00000000-0005-0000-0000-000075020000}"/>
    <cellStyle name="Millares 2 58 2" xfId="640" xr:uid="{00000000-0005-0000-0000-000076020000}"/>
    <cellStyle name="Millares 2 58 2 2" xfId="1162" xr:uid="{00000000-0005-0000-0000-000077020000}"/>
    <cellStyle name="Millares 2 58 3" xfId="933" xr:uid="{00000000-0005-0000-0000-000078020000}"/>
    <cellStyle name="Millares 2 59" xfId="411" xr:uid="{00000000-0005-0000-0000-000079020000}"/>
    <cellStyle name="Millares 2 59 2" xfId="646" xr:uid="{00000000-0005-0000-0000-00007A020000}"/>
    <cellStyle name="Millares 2 59 2 2" xfId="1168" xr:uid="{00000000-0005-0000-0000-00007B020000}"/>
    <cellStyle name="Millares 2 59 3" xfId="939" xr:uid="{00000000-0005-0000-0000-00007C020000}"/>
    <cellStyle name="Millares 2 6" xfId="41" xr:uid="{00000000-0005-0000-0000-00007D020000}"/>
    <cellStyle name="Millares 2 6 2" xfId="468" xr:uid="{00000000-0005-0000-0000-00007E020000}"/>
    <cellStyle name="Millares 2 6 2 2" xfId="991" xr:uid="{00000000-0005-0000-0000-00007F020000}"/>
    <cellStyle name="Millares 2 6 3" xfId="762" xr:uid="{00000000-0005-0000-0000-000080020000}"/>
    <cellStyle name="Millares 2 60" xfId="417" xr:uid="{00000000-0005-0000-0000-000081020000}"/>
    <cellStyle name="Millares 2 60 2" xfId="652" xr:uid="{00000000-0005-0000-0000-000082020000}"/>
    <cellStyle name="Millares 2 60 2 2" xfId="1174" xr:uid="{00000000-0005-0000-0000-000083020000}"/>
    <cellStyle name="Millares 2 60 3" xfId="945" xr:uid="{00000000-0005-0000-0000-000084020000}"/>
    <cellStyle name="Millares 2 61" xfId="422" xr:uid="{00000000-0005-0000-0000-000085020000}"/>
    <cellStyle name="Millares 2 61 2" xfId="657" xr:uid="{00000000-0005-0000-0000-000086020000}"/>
    <cellStyle name="Millares 2 61 2 2" xfId="1179" xr:uid="{00000000-0005-0000-0000-000087020000}"/>
    <cellStyle name="Millares 2 61 3" xfId="950" xr:uid="{00000000-0005-0000-0000-000088020000}"/>
    <cellStyle name="Millares 2 62" xfId="427" xr:uid="{00000000-0005-0000-0000-000089020000}"/>
    <cellStyle name="Millares 2 62 2" xfId="662" xr:uid="{00000000-0005-0000-0000-00008A020000}"/>
    <cellStyle name="Millares 2 62 2 2" xfId="1184" xr:uid="{00000000-0005-0000-0000-00008B020000}"/>
    <cellStyle name="Millares 2 62 3" xfId="955" xr:uid="{00000000-0005-0000-0000-00008C020000}"/>
    <cellStyle name="Millares 2 63" xfId="429" xr:uid="{00000000-0005-0000-0000-00008D020000}"/>
    <cellStyle name="Millares 2 63 2" xfId="664" xr:uid="{00000000-0005-0000-0000-00008E020000}"/>
    <cellStyle name="Millares 2 63 2 2" xfId="1186" xr:uid="{00000000-0005-0000-0000-00008F020000}"/>
    <cellStyle name="Millares 2 63 3" xfId="957" xr:uid="{00000000-0005-0000-0000-000090020000}"/>
    <cellStyle name="Millares 2 64" xfId="435" xr:uid="{00000000-0005-0000-0000-000091020000}"/>
    <cellStyle name="Millares 2 64 2" xfId="670" xr:uid="{00000000-0005-0000-0000-000092020000}"/>
    <cellStyle name="Millares 2 64 2 2" xfId="1192" xr:uid="{00000000-0005-0000-0000-000093020000}"/>
    <cellStyle name="Millares 2 64 3" xfId="963" xr:uid="{00000000-0005-0000-0000-000094020000}"/>
    <cellStyle name="Millares 2 65" xfId="441" xr:uid="{00000000-0005-0000-0000-000095020000}"/>
    <cellStyle name="Millares 2 65 2" xfId="969" xr:uid="{00000000-0005-0000-0000-000096020000}"/>
    <cellStyle name="Millares 2 66" xfId="676" xr:uid="{00000000-0005-0000-0000-000097020000}"/>
    <cellStyle name="Millares 2 66 2" xfId="1198" xr:uid="{00000000-0005-0000-0000-000098020000}"/>
    <cellStyle name="Millares 2 67" xfId="682" xr:uid="{00000000-0005-0000-0000-000099020000}"/>
    <cellStyle name="Millares 2 67 2" xfId="1204" xr:uid="{00000000-0005-0000-0000-00009A020000}"/>
    <cellStyle name="Millares 2 68" xfId="687" xr:uid="{00000000-0005-0000-0000-00009B020000}"/>
    <cellStyle name="Millares 2 68 2" xfId="1209" xr:uid="{00000000-0005-0000-0000-00009C020000}"/>
    <cellStyle name="Millares 2 69" xfId="693" xr:uid="{00000000-0005-0000-0000-00009D020000}"/>
    <cellStyle name="Millares 2 69 2" xfId="1215" xr:uid="{00000000-0005-0000-0000-00009E020000}"/>
    <cellStyle name="Millares 2 7" xfId="42" xr:uid="{00000000-0005-0000-0000-00009F020000}"/>
    <cellStyle name="Millares 2 7 2" xfId="469" xr:uid="{00000000-0005-0000-0000-0000A0020000}"/>
    <cellStyle name="Millares 2 7 2 2" xfId="992" xr:uid="{00000000-0005-0000-0000-0000A1020000}"/>
    <cellStyle name="Millares 2 7 3" xfId="763" xr:uid="{00000000-0005-0000-0000-0000A2020000}"/>
    <cellStyle name="Millares 2 70" xfId="695" xr:uid="{00000000-0005-0000-0000-0000A3020000}"/>
    <cellStyle name="Millares 2 70 2" xfId="1217" xr:uid="{00000000-0005-0000-0000-0000A4020000}"/>
    <cellStyle name="Millares 2 71" xfId="700" xr:uid="{00000000-0005-0000-0000-0000A5020000}"/>
    <cellStyle name="Millares 2 71 2" xfId="1222" xr:uid="{00000000-0005-0000-0000-0000A6020000}"/>
    <cellStyle name="Millares 2 72" xfId="705" xr:uid="{00000000-0005-0000-0000-0000A7020000}"/>
    <cellStyle name="Millares 2 72 2" xfId="1227" xr:uid="{00000000-0005-0000-0000-0000A8020000}"/>
    <cellStyle name="Millares 2 73" xfId="707" xr:uid="{00000000-0005-0000-0000-0000A9020000}"/>
    <cellStyle name="Millares 2 73 2" xfId="1229" xr:uid="{00000000-0005-0000-0000-0000AA020000}"/>
    <cellStyle name="Millares 2 74" xfId="712" xr:uid="{00000000-0005-0000-0000-0000AB020000}"/>
    <cellStyle name="Millares 2 74 2" xfId="1234" xr:uid="{00000000-0005-0000-0000-0000AC020000}"/>
    <cellStyle name="Millares 2 75" xfId="718" xr:uid="{00000000-0005-0000-0000-0000AD020000}"/>
    <cellStyle name="Millares 2 75 2" xfId="1240" xr:uid="{00000000-0005-0000-0000-0000AE020000}"/>
    <cellStyle name="Millares 2 76" xfId="724" xr:uid="{00000000-0005-0000-0000-0000AF020000}"/>
    <cellStyle name="Millares 2 76 2" xfId="1246" xr:uid="{00000000-0005-0000-0000-0000B0020000}"/>
    <cellStyle name="Millares 2 77" xfId="730" xr:uid="{00000000-0005-0000-0000-0000B1020000}"/>
    <cellStyle name="Millares 2 77 2" xfId="1252" xr:uid="{00000000-0005-0000-0000-0000B2020000}"/>
    <cellStyle name="Millares 2 78" xfId="735" xr:uid="{00000000-0005-0000-0000-0000B3020000}"/>
    <cellStyle name="Millares 2 79" xfId="1258" xr:uid="{00000000-0005-0000-0000-0000B4020000}"/>
    <cellStyle name="Millares 2 8" xfId="43" xr:uid="{00000000-0005-0000-0000-0000B5020000}"/>
    <cellStyle name="Millares 2 8 2" xfId="470" xr:uid="{00000000-0005-0000-0000-0000B6020000}"/>
    <cellStyle name="Millares 2 8 2 2" xfId="993" xr:uid="{00000000-0005-0000-0000-0000B7020000}"/>
    <cellStyle name="Millares 2 8 3" xfId="764" xr:uid="{00000000-0005-0000-0000-0000B8020000}"/>
    <cellStyle name="Millares 2 80" xfId="1263" xr:uid="{00000000-0005-0000-0000-0000B9020000}"/>
    <cellStyle name="Millares 2 81" xfId="1270" xr:uid="{00000000-0005-0000-0000-000002000000}"/>
    <cellStyle name="Millares 2 82" xfId="1275" xr:uid="{00000000-0005-0000-0000-000002000000}"/>
    <cellStyle name="Millares 2 9" xfId="44" xr:uid="{00000000-0005-0000-0000-0000BA020000}"/>
    <cellStyle name="Millares 2 9 2" xfId="471" xr:uid="{00000000-0005-0000-0000-0000BB020000}"/>
    <cellStyle name="Millares 2 9 2 2" xfId="994" xr:uid="{00000000-0005-0000-0000-0000BC020000}"/>
    <cellStyle name="Millares 2 9 3" xfId="765" xr:uid="{00000000-0005-0000-0000-0000BD020000}"/>
    <cellStyle name="Millares 3" xfId="13" xr:uid="{00000000-0005-0000-0000-0000BE020000}"/>
    <cellStyle name="Millares 3 10" xfId="278" xr:uid="{00000000-0005-0000-0000-0000BF020000}"/>
    <cellStyle name="Millares 3 10 2" xfId="518" xr:uid="{00000000-0005-0000-0000-0000C0020000}"/>
    <cellStyle name="Millares 3 10 2 2" xfId="1040" xr:uid="{00000000-0005-0000-0000-0000C1020000}"/>
    <cellStyle name="Millares 3 10 3" xfId="811" xr:uid="{00000000-0005-0000-0000-0000C2020000}"/>
    <cellStyle name="Millares 3 11" xfId="283" xr:uid="{00000000-0005-0000-0000-0000C3020000}"/>
    <cellStyle name="Millares 3 11 2" xfId="523" xr:uid="{00000000-0005-0000-0000-0000C4020000}"/>
    <cellStyle name="Millares 3 11 2 2" xfId="1045" xr:uid="{00000000-0005-0000-0000-0000C5020000}"/>
    <cellStyle name="Millares 3 11 3" xfId="816" xr:uid="{00000000-0005-0000-0000-0000C6020000}"/>
    <cellStyle name="Millares 3 12" xfId="288" xr:uid="{00000000-0005-0000-0000-0000C7020000}"/>
    <cellStyle name="Millares 3 12 2" xfId="528" xr:uid="{00000000-0005-0000-0000-0000C8020000}"/>
    <cellStyle name="Millares 3 12 2 2" xfId="1050" xr:uid="{00000000-0005-0000-0000-0000C9020000}"/>
    <cellStyle name="Millares 3 12 3" xfId="821" xr:uid="{00000000-0005-0000-0000-0000CA020000}"/>
    <cellStyle name="Millares 3 13" xfId="293" xr:uid="{00000000-0005-0000-0000-0000CB020000}"/>
    <cellStyle name="Millares 3 13 2" xfId="533" xr:uid="{00000000-0005-0000-0000-0000CC020000}"/>
    <cellStyle name="Millares 3 13 2 2" xfId="1055" xr:uid="{00000000-0005-0000-0000-0000CD020000}"/>
    <cellStyle name="Millares 3 13 3" xfId="826" xr:uid="{00000000-0005-0000-0000-0000CE020000}"/>
    <cellStyle name="Millares 3 14" xfId="298" xr:uid="{00000000-0005-0000-0000-0000CF020000}"/>
    <cellStyle name="Millares 3 14 2" xfId="538" xr:uid="{00000000-0005-0000-0000-0000D0020000}"/>
    <cellStyle name="Millares 3 14 2 2" xfId="1060" xr:uid="{00000000-0005-0000-0000-0000D1020000}"/>
    <cellStyle name="Millares 3 14 3" xfId="831" xr:uid="{00000000-0005-0000-0000-0000D2020000}"/>
    <cellStyle name="Millares 3 15" xfId="304" xr:uid="{00000000-0005-0000-0000-0000D3020000}"/>
    <cellStyle name="Millares 3 15 2" xfId="544" xr:uid="{00000000-0005-0000-0000-0000D4020000}"/>
    <cellStyle name="Millares 3 15 2 2" xfId="1066" xr:uid="{00000000-0005-0000-0000-0000D5020000}"/>
    <cellStyle name="Millares 3 15 3" xfId="837" xr:uid="{00000000-0005-0000-0000-0000D6020000}"/>
    <cellStyle name="Millares 3 16" xfId="310" xr:uid="{00000000-0005-0000-0000-0000D7020000}"/>
    <cellStyle name="Millares 3 16 2" xfId="550" xr:uid="{00000000-0005-0000-0000-0000D8020000}"/>
    <cellStyle name="Millares 3 16 2 2" xfId="1072" xr:uid="{00000000-0005-0000-0000-0000D9020000}"/>
    <cellStyle name="Millares 3 16 3" xfId="843" xr:uid="{00000000-0005-0000-0000-0000DA020000}"/>
    <cellStyle name="Millares 3 17" xfId="315" xr:uid="{00000000-0005-0000-0000-0000DB020000}"/>
    <cellStyle name="Millares 3 17 2" xfId="555" xr:uid="{00000000-0005-0000-0000-0000DC020000}"/>
    <cellStyle name="Millares 3 17 2 2" xfId="1077" xr:uid="{00000000-0005-0000-0000-0000DD020000}"/>
    <cellStyle name="Millares 3 17 3" xfId="848" xr:uid="{00000000-0005-0000-0000-0000DE020000}"/>
    <cellStyle name="Millares 3 18" xfId="320" xr:uid="{00000000-0005-0000-0000-0000DF020000}"/>
    <cellStyle name="Millares 3 18 2" xfId="560" xr:uid="{00000000-0005-0000-0000-0000E0020000}"/>
    <cellStyle name="Millares 3 18 2 2" xfId="1082" xr:uid="{00000000-0005-0000-0000-0000E1020000}"/>
    <cellStyle name="Millares 3 18 3" xfId="853" xr:uid="{00000000-0005-0000-0000-0000E2020000}"/>
    <cellStyle name="Millares 3 19" xfId="330" xr:uid="{00000000-0005-0000-0000-0000E3020000}"/>
    <cellStyle name="Millares 3 19 2" xfId="565" xr:uid="{00000000-0005-0000-0000-0000E4020000}"/>
    <cellStyle name="Millares 3 19 2 2" xfId="1087" xr:uid="{00000000-0005-0000-0000-0000E5020000}"/>
    <cellStyle name="Millares 3 19 3" xfId="858" xr:uid="{00000000-0005-0000-0000-0000E6020000}"/>
    <cellStyle name="Millares 3 2" xfId="45" xr:uid="{00000000-0005-0000-0000-0000E7020000}"/>
    <cellStyle name="Millares 3 2 2" xfId="472" xr:uid="{00000000-0005-0000-0000-0000E8020000}"/>
    <cellStyle name="Millares 3 2 2 2" xfId="995" xr:uid="{00000000-0005-0000-0000-0000E9020000}"/>
    <cellStyle name="Millares 3 2 3" xfId="766" xr:uid="{00000000-0005-0000-0000-0000EA020000}"/>
    <cellStyle name="Millares 3 20" xfId="335" xr:uid="{00000000-0005-0000-0000-0000EB020000}"/>
    <cellStyle name="Millares 3 20 2" xfId="570" xr:uid="{00000000-0005-0000-0000-0000EC020000}"/>
    <cellStyle name="Millares 3 20 2 2" xfId="1092" xr:uid="{00000000-0005-0000-0000-0000ED020000}"/>
    <cellStyle name="Millares 3 20 3" xfId="863" xr:uid="{00000000-0005-0000-0000-0000EE020000}"/>
    <cellStyle name="Millares 3 21" xfId="340" xr:uid="{00000000-0005-0000-0000-0000EF020000}"/>
    <cellStyle name="Millares 3 21 2" xfId="575" xr:uid="{00000000-0005-0000-0000-0000F0020000}"/>
    <cellStyle name="Millares 3 21 2 2" xfId="1097" xr:uid="{00000000-0005-0000-0000-0000F1020000}"/>
    <cellStyle name="Millares 3 21 3" xfId="868" xr:uid="{00000000-0005-0000-0000-0000F2020000}"/>
    <cellStyle name="Millares 3 22" xfId="346" xr:uid="{00000000-0005-0000-0000-0000F3020000}"/>
    <cellStyle name="Millares 3 22 2" xfId="581" xr:uid="{00000000-0005-0000-0000-0000F4020000}"/>
    <cellStyle name="Millares 3 22 2 2" xfId="1103" xr:uid="{00000000-0005-0000-0000-0000F5020000}"/>
    <cellStyle name="Millares 3 22 3" xfId="874" xr:uid="{00000000-0005-0000-0000-0000F6020000}"/>
    <cellStyle name="Millares 3 23" xfId="352" xr:uid="{00000000-0005-0000-0000-0000F7020000}"/>
    <cellStyle name="Millares 3 23 2" xfId="587" xr:uid="{00000000-0005-0000-0000-0000F8020000}"/>
    <cellStyle name="Millares 3 23 2 2" xfId="1109" xr:uid="{00000000-0005-0000-0000-0000F9020000}"/>
    <cellStyle name="Millares 3 23 3" xfId="880" xr:uid="{00000000-0005-0000-0000-0000FA020000}"/>
    <cellStyle name="Millares 3 24" xfId="357" xr:uid="{00000000-0005-0000-0000-0000FB020000}"/>
    <cellStyle name="Millares 3 24 2" xfId="592" xr:uid="{00000000-0005-0000-0000-0000FC020000}"/>
    <cellStyle name="Millares 3 24 2 2" xfId="1114" xr:uid="{00000000-0005-0000-0000-0000FD020000}"/>
    <cellStyle name="Millares 3 24 3" xfId="885" xr:uid="{00000000-0005-0000-0000-0000FE020000}"/>
    <cellStyle name="Millares 3 25" xfId="363" xr:uid="{00000000-0005-0000-0000-0000FF020000}"/>
    <cellStyle name="Millares 3 25 2" xfId="598" xr:uid="{00000000-0005-0000-0000-000000030000}"/>
    <cellStyle name="Millares 3 25 2 2" xfId="1120" xr:uid="{00000000-0005-0000-0000-000001030000}"/>
    <cellStyle name="Millares 3 25 3" xfId="891" xr:uid="{00000000-0005-0000-0000-000002030000}"/>
    <cellStyle name="Millares 3 26" xfId="370" xr:uid="{00000000-0005-0000-0000-000003030000}"/>
    <cellStyle name="Millares 3 26 2" xfId="605" xr:uid="{00000000-0005-0000-0000-000004030000}"/>
    <cellStyle name="Millares 3 26 2 2" xfId="1127" xr:uid="{00000000-0005-0000-0000-000005030000}"/>
    <cellStyle name="Millares 3 26 3" xfId="898" xr:uid="{00000000-0005-0000-0000-000006030000}"/>
    <cellStyle name="Millares 3 27" xfId="376" xr:uid="{00000000-0005-0000-0000-000007030000}"/>
    <cellStyle name="Millares 3 27 2" xfId="611" xr:uid="{00000000-0005-0000-0000-000008030000}"/>
    <cellStyle name="Millares 3 27 2 2" xfId="1133" xr:uid="{00000000-0005-0000-0000-000009030000}"/>
    <cellStyle name="Millares 3 27 3" xfId="904" xr:uid="{00000000-0005-0000-0000-00000A030000}"/>
    <cellStyle name="Millares 3 28" xfId="385" xr:uid="{00000000-0005-0000-0000-00000B030000}"/>
    <cellStyle name="Millares 3 28 2" xfId="620" xr:uid="{00000000-0005-0000-0000-00000C030000}"/>
    <cellStyle name="Millares 3 28 2 2" xfId="1142" xr:uid="{00000000-0005-0000-0000-00000D030000}"/>
    <cellStyle name="Millares 3 28 3" xfId="913" xr:uid="{00000000-0005-0000-0000-00000E030000}"/>
    <cellStyle name="Millares 3 29" xfId="391" xr:uid="{00000000-0005-0000-0000-00000F030000}"/>
    <cellStyle name="Millares 3 29 2" xfId="626" xr:uid="{00000000-0005-0000-0000-000010030000}"/>
    <cellStyle name="Millares 3 29 2 2" xfId="1148" xr:uid="{00000000-0005-0000-0000-000011030000}"/>
    <cellStyle name="Millares 3 29 3" xfId="919" xr:uid="{00000000-0005-0000-0000-000012030000}"/>
    <cellStyle name="Millares 3 3" xfId="46" xr:uid="{00000000-0005-0000-0000-000013030000}"/>
    <cellStyle name="Millares 3 3 2" xfId="473" xr:uid="{00000000-0005-0000-0000-000014030000}"/>
    <cellStyle name="Millares 3 3 2 2" xfId="996" xr:uid="{00000000-0005-0000-0000-000015030000}"/>
    <cellStyle name="Millares 3 3 3" xfId="767" xr:uid="{00000000-0005-0000-0000-000016030000}"/>
    <cellStyle name="Millares 3 30" xfId="396" xr:uid="{00000000-0005-0000-0000-000017030000}"/>
    <cellStyle name="Millares 3 30 2" xfId="631" xr:uid="{00000000-0005-0000-0000-000018030000}"/>
    <cellStyle name="Millares 3 30 2 2" xfId="1153" xr:uid="{00000000-0005-0000-0000-000019030000}"/>
    <cellStyle name="Millares 3 30 3" xfId="924" xr:uid="{00000000-0005-0000-0000-00001A030000}"/>
    <cellStyle name="Millares 3 31" xfId="402" xr:uid="{00000000-0005-0000-0000-00001B030000}"/>
    <cellStyle name="Millares 3 31 2" xfId="637" xr:uid="{00000000-0005-0000-0000-00001C030000}"/>
    <cellStyle name="Millares 3 31 2 2" xfId="1159" xr:uid="{00000000-0005-0000-0000-00001D030000}"/>
    <cellStyle name="Millares 3 31 3" xfId="930" xr:uid="{00000000-0005-0000-0000-00001E030000}"/>
    <cellStyle name="Millares 3 32" xfId="408" xr:uid="{00000000-0005-0000-0000-00001F030000}"/>
    <cellStyle name="Millares 3 32 2" xfId="643" xr:uid="{00000000-0005-0000-0000-000020030000}"/>
    <cellStyle name="Millares 3 32 2 2" xfId="1165" xr:uid="{00000000-0005-0000-0000-000021030000}"/>
    <cellStyle name="Millares 3 32 3" xfId="936" xr:uid="{00000000-0005-0000-0000-000022030000}"/>
    <cellStyle name="Millares 3 33" xfId="414" xr:uid="{00000000-0005-0000-0000-000023030000}"/>
    <cellStyle name="Millares 3 33 2" xfId="649" xr:uid="{00000000-0005-0000-0000-000024030000}"/>
    <cellStyle name="Millares 3 33 2 2" xfId="1171" xr:uid="{00000000-0005-0000-0000-000025030000}"/>
    <cellStyle name="Millares 3 33 3" xfId="942" xr:uid="{00000000-0005-0000-0000-000026030000}"/>
    <cellStyle name="Millares 3 34" xfId="420" xr:uid="{00000000-0005-0000-0000-000027030000}"/>
    <cellStyle name="Millares 3 34 2" xfId="655" xr:uid="{00000000-0005-0000-0000-000028030000}"/>
    <cellStyle name="Millares 3 34 2 2" xfId="1177" xr:uid="{00000000-0005-0000-0000-000029030000}"/>
    <cellStyle name="Millares 3 34 3" xfId="948" xr:uid="{00000000-0005-0000-0000-00002A030000}"/>
    <cellStyle name="Millares 3 35" xfId="425" xr:uid="{00000000-0005-0000-0000-00002B030000}"/>
    <cellStyle name="Millares 3 35 2" xfId="660" xr:uid="{00000000-0005-0000-0000-00002C030000}"/>
    <cellStyle name="Millares 3 35 2 2" xfId="1182" xr:uid="{00000000-0005-0000-0000-00002D030000}"/>
    <cellStyle name="Millares 3 35 3" xfId="953" xr:uid="{00000000-0005-0000-0000-00002E030000}"/>
    <cellStyle name="Millares 3 36" xfId="432" xr:uid="{00000000-0005-0000-0000-00002F030000}"/>
    <cellStyle name="Millares 3 36 2" xfId="667" xr:uid="{00000000-0005-0000-0000-000030030000}"/>
    <cellStyle name="Millares 3 36 2 2" xfId="1189" xr:uid="{00000000-0005-0000-0000-000031030000}"/>
    <cellStyle name="Millares 3 36 3" xfId="960" xr:uid="{00000000-0005-0000-0000-000032030000}"/>
    <cellStyle name="Millares 3 37" xfId="438" xr:uid="{00000000-0005-0000-0000-000033030000}"/>
    <cellStyle name="Millares 3 37 2" xfId="673" xr:uid="{00000000-0005-0000-0000-000034030000}"/>
    <cellStyle name="Millares 3 37 2 2" xfId="1195" xr:uid="{00000000-0005-0000-0000-000035030000}"/>
    <cellStyle name="Millares 3 37 3" xfId="966" xr:uid="{00000000-0005-0000-0000-000036030000}"/>
    <cellStyle name="Millares 3 38" xfId="444" xr:uid="{00000000-0005-0000-0000-000037030000}"/>
    <cellStyle name="Millares 3 38 2" xfId="972" xr:uid="{00000000-0005-0000-0000-000038030000}"/>
    <cellStyle name="Millares 3 39" xfId="449" xr:uid="{00000000-0005-0000-0000-000039030000}"/>
    <cellStyle name="Millares 3 39 2" xfId="975" xr:uid="{00000000-0005-0000-0000-00003A030000}"/>
    <cellStyle name="Millares 3 4" xfId="47" xr:uid="{00000000-0005-0000-0000-00003B030000}"/>
    <cellStyle name="Millares 3 4 2" xfId="474" xr:uid="{00000000-0005-0000-0000-00003C030000}"/>
    <cellStyle name="Millares 3 4 2 2" xfId="997" xr:uid="{00000000-0005-0000-0000-00003D030000}"/>
    <cellStyle name="Millares 3 4 3" xfId="768" xr:uid="{00000000-0005-0000-0000-00003E030000}"/>
    <cellStyle name="Millares 3 40" xfId="679" xr:uid="{00000000-0005-0000-0000-00003F030000}"/>
    <cellStyle name="Millares 3 40 2" xfId="1201" xr:uid="{00000000-0005-0000-0000-000040030000}"/>
    <cellStyle name="Millares 3 41" xfId="685" xr:uid="{00000000-0005-0000-0000-000041030000}"/>
    <cellStyle name="Millares 3 41 2" xfId="1207" xr:uid="{00000000-0005-0000-0000-000042030000}"/>
    <cellStyle name="Millares 3 42" xfId="690" xr:uid="{00000000-0005-0000-0000-000043030000}"/>
    <cellStyle name="Millares 3 42 2" xfId="1212" xr:uid="{00000000-0005-0000-0000-000044030000}"/>
    <cellStyle name="Millares 3 43" xfId="698" xr:uid="{00000000-0005-0000-0000-000045030000}"/>
    <cellStyle name="Millares 3 43 2" xfId="1220" xr:uid="{00000000-0005-0000-0000-000046030000}"/>
    <cellStyle name="Millares 3 44" xfId="703" xr:uid="{00000000-0005-0000-0000-000047030000}"/>
    <cellStyle name="Millares 3 44 2" xfId="1225" xr:uid="{00000000-0005-0000-0000-000048030000}"/>
    <cellStyle name="Millares 3 45" xfId="710" xr:uid="{00000000-0005-0000-0000-000049030000}"/>
    <cellStyle name="Millares 3 45 2" xfId="1232" xr:uid="{00000000-0005-0000-0000-00004A030000}"/>
    <cellStyle name="Millares 3 46" xfId="715" xr:uid="{00000000-0005-0000-0000-00004B030000}"/>
    <cellStyle name="Millares 3 46 2" xfId="1237" xr:uid="{00000000-0005-0000-0000-00004C030000}"/>
    <cellStyle name="Millares 3 47" xfId="721" xr:uid="{00000000-0005-0000-0000-00004D030000}"/>
    <cellStyle name="Millares 3 47 2" xfId="1243" xr:uid="{00000000-0005-0000-0000-00004E030000}"/>
    <cellStyle name="Millares 3 48" xfId="727" xr:uid="{00000000-0005-0000-0000-00004F030000}"/>
    <cellStyle name="Millares 3 48 2" xfId="1249" xr:uid="{00000000-0005-0000-0000-000050030000}"/>
    <cellStyle name="Millares 3 49" xfId="733" xr:uid="{00000000-0005-0000-0000-000051030000}"/>
    <cellStyle name="Millares 3 49 2" xfId="1255" xr:uid="{00000000-0005-0000-0000-000052030000}"/>
    <cellStyle name="Millares 3 5" xfId="48" xr:uid="{00000000-0005-0000-0000-000053030000}"/>
    <cellStyle name="Millares 3 5 2" xfId="475" xr:uid="{00000000-0005-0000-0000-000054030000}"/>
    <cellStyle name="Millares 3 5 2 2" xfId="998" xr:uid="{00000000-0005-0000-0000-000055030000}"/>
    <cellStyle name="Millares 3 5 3" xfId="769" xr:uid="{00000000-0005-0000-0000-000056030000}"/>
    <cellStyle name="Millares 3 50" xfId="743" xr:uid="{00000000-0005-0000-0000-000057030000}"/>
    <cellStyle name="Millares 3 51" xfId="738" xr:uid="{00000000-0005-0000-0000-000058030000}"/>
    <cellStyle name="Millares 3 52" xfId="1261" xr:uid="{00000000-0005-0000-0000-000059030000}"/>
    <cellStyle name="Millares 3 53" xfId="1266" xr:uid="{00000000-0005-0000-0000-00005A030000}"/>
    <cellStyle name="Millares 3 54" xfId="1273" xr:uid="{00000000-0005-0000-0000-000005000000}"/>
    <cellStyle name="Millares 3 55" xfId="1278" xr:uid="{00000000-0005-0000-0000-000005000000}"/>
    <cellStyle name="Millares 3 6" xfId="113" xr:uid="{00000000-0005-0000-0000-00005B030000}"/>
    <cellStyle name="Millares 3 6 2" xfId="480" xr:uid="{00000000-0005-0000-0000-00005C030000}"/>
    <cellStyle name="Millares 3 6 2 2" xfId="1003" xr:uid="{00000000-0005-0000-0000-00005D030000}"/>
    <cellStyle name="Millares 3 6 3" xfId="774" xr:uid="{00000000-0005-0000-0000-00005E030000}"/>
    <cellStyle name="Millares 3 7" xfId="261" xr:uid="{00000000-0005-0000-0000-00005F030000}"/>
    <cellStyle name="Millares 3 7 2" xfId="501" xr:uid="{00000000-0005-0000-0000-000060030000}"/>
    <cellStyle name="Millares 3 7 2 2" xfId="1023" xr:uid="{00000000-0005-0000-0000-000061030000}"/>
    <cellStyle name="Millares 3 7 3" xfId="794" xr:uid="{00000000-0005-0000-0000-000062030000}"/>
    <cellStyle name="Millares 3 8" xfId="268" xr:uid="{00000000-0005-0000-0000-000063030000}"/>
    <cellStyle name="Millares 3 8 2" xfId="508" xr:uid="{00000000-0005-0000-0000-000064030000}"/>
    <cellStyle name="Millares 3 8 2 2" xfId="1030" xr:uid="{00000000-0005-0000-0000-000065030000}"/>
    <cellStyle name="Millares 3 8 3" xfId="801" xr:uid="{00000000-0005-0000-0000-000066030000}"/>
    <cellStyle name="Millares 3 9" xfId="273" xr:uid="{00000000-0005-0000-0000-000067030000}"/>
    <cellStyle name="Millares 3 9 2" xfId="513" xr:uid="{00000000-0005-0000-0000-000068030000}"/>
    <cellStyle name="Millares 3 9 2 2" xfId="1035" xr:uid="{00000000-0005-0000-0000-000069030000}"/>
    <cellStyle name="Millares 3 9 3" xfId="806" xr:uid="{00000000-0005-0000-0000-00006A030000}"/>
    <cellStyle name="Millares 4" xfId="49" xr:uid="{00000000-0005-0000-0000-00006B030000}"/>
    <cellStyle name="Millares 4 2" xfId="104" xr:uid="{00000000-0005-0000-0000-00006C030000}"/>
    <cellStyle name="Millares 4 3" xfId="128" xr:uid="{00000000-0005-0000-0000-00006D030000}"/>
    <cellStyle name="Millares 4 3 2" xfId="485" xr:uid="{00000000-0005-0000-0000-00006E030000}"/>
    <cellStyle name="Millares 4 3 2 2" xfId="1008" xr:uid="{00000000-0005-0000-0000-00006F030000}"/>
    <cellStyle name="Millares 4 3 3" xfId="779" xr:uid="{00000000-0005-0000-0000-000070030000}"/>
    <cellStyle name="Millares 4 4" xfId="476" xr:uid="{00000000-0005-0000-0000-000071030000}"/>
    <cellStyle name="Millares 4 4 2" xfId="999" xr:uid="{00000000-0005-0000-0000-000072030000}"/>
    <cellStyle name="Millares 4 5" xfId="770" xr:uid="{00000000-0005-0000-0000-000073030000}"/>
    <cellStyle name="Millares 5" xfId="129" xr:uid="{00000000-0005-0000-0000-000074030000}"/>
    <cellStyle name="Millares 5 2" xfId="486" xr:uid="{00000000-0005-0000-0000-000075030000}"/>
    <cellStyle name="Millares 5 2 2" xfId="1009" xr:uid="{00000000-0005-0000-0000-000076030000}"/>
    <cellStyle name="Millares 5 3" xfId="780" xr:uid="{00000000-0005-0000-0000-000077030000}"/>
    <cellStyle name="Millares 6" xfId="50" xr:uid="{00000000-0005-0000-0000-000078030000}"/>
    <cellStyle name="Millares 6 2" xfId="477" xr:uid="{00000000-0005-0000-0000-000079030000}"/>
    <cellStyle name="Millares 6 2 2" xfId="1000" xr:uid="{00000000-0005-0000-0000-00007A030000}"/>
    <cellStyle name="Millares 6 3" xfId="771" xr:uid="{00000000-0005-0000-0000-00007B030000}"/>
    <cellStyle name="Millares 7" xfId="51" xr:uid="{00000000-0005-0000-0000-00007C030000}"/>
    <cellStyle name="Millares 7 2" xfId="478" xr:uid="{00000000-0005-0000-0000-00007D030000}"/>
    <cellStyle name="Millares 7 2 2" xfId="1001" xr:uid="{00000000-0005-0000-0000-00007E030000}"/>
    <cellStyle name="Millares 7 3" xfId="772" xr:uid="{00000000-0005-0000-0000-00007F030000}"/>
    <cellStyle name="Millares 8" xfId="52" xr:uid="{00000000-0005-0000-0000-000080030000}"/>
    <cellStyle name="Millares 8 2" xfId="130" xr:uid="{00000000-0005-0000-0000-000081030000}"/>
    <cellStyle name="Millares 8 2 2" xfId="487" xr:uid="{00000000-0005-0000-0000-000082030000}"/>
    <cellStyle name="Millares 8 2 2 2" xfId="1010" xr:uid="{00000000-0005-0000-0000-000083030000}"/>
    <cellStyle name="Millares 8 2 3" xfId="781" xr:uid="{00000000-0005-0000-0000-000084030000}"/>
    <cellStyle name="Millares 8 3" xfId="479" xr:uid="{00000000-0005-0000-0000-000085030000}"/>
    <cellStyle name="Millares 8 3 2" xfId="1002" xr:uid="{00000000-0005-0000-0000-000086030000}"/>
    <cellStyle name="Millares 8 4" xfId="773" xr:uid="{00000000-0005-0000-0000-000087030000}"/>
    <cellStyle name="Millares 9" xfId="131" xr:uid="{00000000-0005-0000-0000-000088030000}"/>
    <cellStyle name="Millares 9 2" xfId="488" xr:uid="{00000000-0005-0000-0000-000089030000}"/>
    <cellStyle name="Millares 9 2 2" xfId="1011" xr:uid="{00000000-0005-0000-0000-00008A030000}"/>
    <cellStyle name="Millares 9 3" xfId="782" xr:uid="{00000000-0005-0000-0000-00008B030000}"/>
    <cellStyle name="Moneda 2" xfId="14" xr:uid="{00000000-0005-0000-0000-00008D030000}"/>
    <cellStyle name="Moneda 2 10" xfId="305" xr:uid="{00000000-0005-0000-0000-00008E030000}"/>
    <cellStyle name="Moneda 2 10 2" xfId="545" xr:uid="{00000000-0005-0000-0000-00008F030000}"/>
    <cellStyle name="Moneda 2 10 2 2" xfId="1067" xr:uid="{00000000-0005-0000-0000-000090030000}"/>
    <cellStyle name="Moneda 2 10 3" xfId="838" xr:uid="{00000000-0005-0000-0000-000091030000}"/>
    <cellStyle name="Moneda 2 11" xfId="311" xr:uid="{00000000-0005-0000-0000-000092030000}"/>
    <cellStyle name="Moneda 2 11 2" xfId="551" xr:uid="{00000000-0005-0000-0000-000093030000}"/>
    <cellStyle name="Moneda 2 11 2 2" xfId="1073" xr:uid="{00000000-0005-0000-0000-000094030000}"/>
    <cellStyle name="Moneda 2 11 3" xfId="844" xr:uid="{00000000-0005-0000-0000-000095030000}"/>
    <cellStyle name="Moneda 2 12" xfId="316" xr:uid="{00000000-0005-0000-0000-000096030000}"/>
    <cellStyle name="Moneda 2 12 2" xfId="556" xr:uid="{00000000-0005-0000-0000-000097030000}"/>
    <cellStyle name="Moneda 2 12 2 2" xfId="1078" xr:uid="{00000000-0005-0000-0000-000098030000}"/>
    <cellStyle name="Moneda 2 12 3" xfId="849" xr:uid="{00000000-0005-0000-0000-000099030000}"/>
    <cellStyle name="Moneda 2 13" xfId="321" xr:uid="{00000000-0005-0000-0000-00009A030000}"/>
    <cellStyle name="Moneda 2 13 2" xfId="561" xr:uid="{00000000-0005-0000-0000-00009B030000}"/>
    <cellStyle name="Moneda 2 13 2 2" xfId="1083" xr:uid="{00000000-0005-0000-0000-00009C030000}"/>
    <cellStyle name="Moneda 2 13 3" xfId="854" xr:uid="{00000000-0005-0000-0000-00009D030000}"/>
    <cellStyle name="Moneda 2 14" xfId="331" xr:uid="{00000000-0005-0000-0000-00009E030000}"/>
    <cellStyle name="Moneda 2 14 2" xfId="566" xr:uid="{00000000-0005-0000-0000-00009F030000}"/>
    <cellStyle name="Moneda 2 14 2 2" xfId="1088" xr:uid="{00000000-0005-0000-0000-0000A0030000}"/>
    <cellStyle name="Moneda 2 14 3" xfId="859" xr:uid="{00000000-0005-0000-0000-0000A1030000}"/>
    <cellStyle name="Moneda 2 15" xfId="336" xr:uid="{00000000-0005-0000-0000-0000A2030000}"/>
    <cellStyle name="Moneda 2 15 2" xfId="571" xr:uid="{00000000-0005-0000-0000-0000A3030000}"/>
    <cellStyle name="Moneda 2 15 2 2" xfId="1093" xr:uid="{00000000-0005-0000-0000-0000A4030000}"/>
    <cellStyle name="Moneda 2 15 3" xfId="864" xr:uid="{00000000-0005-0000-0000-0000A5030000}"/>
    <cellStyle name="Moneda 2 16" xfId="341" xr:uid="{00000000-0005-0000-0000-0000A6030000}"/>
    <cellStyle name="Moneda 2 16 2" xfId="576" xr:uid="{00000000-0005-0000-0000-0000A7030000}"/>
    <cellStyle name="Moneda 2 16 2 2" xfId="1098" xr:uid="{00000000-0005-0000-0000-0000A8030000}"/>
    <cellStyle name="Moneda 2 16 3" xfId="869" xr:uid="{00000000-0005-0000-0000-0000A9030000}"/>
    <cellStyle name="Moneda 2 17" xfId="347" xr:uid="{00000000-0005-0000-0000-0000AA030000}"/>
    <cellStyle name="Moneda 2 17 2" xfId="582" xr:uid="{00000000-0005-0000-0000-0000AB030000}"/>
    <cellStyle name="Moneda 2 17 2 2" xfId="1104" xr:uid="{00000000-0005-0000-0000-0000AC030000}"/>
    <cellStyle name="Moneda 2 17 3" xfId="875" xr:uid="{00000000-0005-0000-0000-0000AD030000}"/>
    <cellStyle name="Moneda 2 18" xfId="353" xr:uid="{00000000-0005-0000-0000-0000AE030000}"/>
    <cellStyle name="Moneda 2 18 2" xfId="588" xr:uid="{00000000-0005-0000-0000-0000AF030000}"/>
    <cellStyle name="Moneda 2 18 2 2" xfId="1110" xr:uid="{00000000-0005-0000-0000-0000B0030000}"/>
    <cellStyle name="Moneda 2 18 3" xfId="881" xr:uid="{00000000-0005-0000-0000-0000B1030000}"/>
    <cellStyle name="Moneda 2 19" xfId="358" xr:uid="{00000000-0005-0000-0000-0000B2030000}"/>
    <cellStyle name="Moneda 2 19 2" xfId="593" xr:uid="{00000000-0005-0000-0000-0000B3030000}"/>
    <cellStyle name="Moneda 2 19 2 2" xfId="1115" xr:uid="{00000000-0005-0000-0000-0000B4030000}"/>
    <cellStyle name="Moneda 2 19 3" xfId="886" xr:uid="{00000000-0005-0000-0000-0000B5030000}"/>
    <cellStyle name="Moneda 2 2" xfId="262" xr:uid="{00000000-0005-0000-0000-0000B6030000}"/>
    <cellStyle name="Moneda 2 2 2" xfId="502" xr:uid="{00000000-0005-0000-0000-0000B7030000}"/>
    <cellStyle name="Moneda 2 2 2 2" xfId="1024" xr:uid="{00000000-0005-0000-0000-0000B8030000}"/>
    <cellStyle name="Moneda 2 2 3" xfId="795" xr:uid="{00000000-0005-0000-0000-0000B9030000}"/>
    <cellStyle name="Moneda 2 20" xfId="364" xr:uid="{00000000-0005-0000-0000-0000BA030000}"/>
    <cellStyle name="Moneda 2 20 2" xfId="599" xr:uid="{00000000-0005-0000-0000-0000BB030000}"/>
    <cellStyle name="Moneda 2 20 2 2" xfId="1121" xr:uid="{00000000-0005-0000-0000-0000BC030000}"/>
    <cellStyle name="Moneda 2 20 3" xfId="892" xr:uid="{00000000-0005-0000-0000-0000BD030000}"/>
    <cellStyle name="Moneda 2 21" xfId="371" xr:uid="{00000000-0005-0000-0000-0000BE030000}"/>
    <cellStyle name="Moneda 2 21 2" xfId="606" xr:uid="{00000000-0005-0000-0000-0000BF030000}"/>
    <cellStyle name="Moneda 2 21 2 2" xfId="1128" xr:uid="{00000000-0005-0000-0000-0000C0030000}"/>
    <cellStyle name="Moneda 2 21 3" xfId="899" xr:uid="{00000000-0005-0000-0000-0000C1030000}"/>
    <cellStyle name="Moneda 2 22" xfId="377" xr:uid="{00000000-0005-0000-0000-0000C2030000}"/>
    <cellStyle name="Moneda 2 22 2" xfId="612" xr:uid="{00000000-0005-0000-0000-0000C3030000}"/>
    <cellStyle name="Moneda 2 22 2 2" xfId="1134" xr:uid="{00000000-0005-0000-0000-0000C4030000}"/>
    <cellStyle name="Moneda 2 22 3" xfId="905" xr:uid="{00000000-0005-0000-0000-0000C5030000}"/>
    <cellStyle name="Moneda 2 23" xfId="386" xr:uid="{00000000-0005-0000-0000-0000C6030000}"/>
    <cellStyle name="Moneda 2 23 2" xfId="621" xr:uid="{00000000-0005-0000-0000-0000C7030000}"/>
    <cellStyle name="Moneda 2 23 2 2" xfId="1143" xr:uid="{00000000-0005-0000-0000-0000C8030000}"/>
    <cellStyle name="Moneda 2 23 3" xfId="914" xr:uid="{00000000-0005-0000-0000-0000C9030000}"/>
    <cellStyle name="Moneda 2 24" xfId="392" xr:uid="{00000000-0005-0000-0000-0000CA030000}"/>
    <cellStyle name="Moneda 2 24 2" xfId="627" xr:uid="{00000000-0005-0000-0000-0000CB030000}"/>
    <cellStyle name="Moneda 2 24 2 2" xfId="1149" xr:uid="{00000000-0005-0000-0000-0000CC030000}"/>
    <cellStyle name="Moneda 2 24 3" xfId="920" xr:uid="{00000000-0005-0000-0000-0000CD030000}"/>
    <cellStyle name="Moneda 2 25" xfId="397" xr:uid="{00000000-0005-0000-0000-0000CE030000}"/>
    <cellStyle name="Moneda 2 25 2" xfId="632" xr:uid="{00000000-0005-0000-0000-0000CF030000}"/>
    <cellStyle name="Moneda 2 25 2 2" xfId="1154" xr:uid="{00000000-0005-0000-0000-0000D0030000}"/>
    <cellStyle name="Moneda 2 25 3" xfId="925" xr:uid="{00000000-0005-0000-0000-0000D1030000}"/>
    <cellStyle name="Moneda 2 26" xfId="403" xr:uid="{00000000-0005-0000-0000-0000D2030000}"/>
    <cellStyle name="Moneda 2 26 2" xfId="638" xr:uid="{00000000-0005-0000-0000-0000D3030000}"/>
    <cellStyle name="Moneda 2 26 2 2" xfId="1160" xr:uid="{00000000-0005-0000-0000-0000D4030000}"/>
    <cellStyle name="Moneda 2 26 3" xfId="931" xr:uid="{00000000-0005-0000-0000-0000D5030000}"/>
    <cellStyle name="Moneda 2 27" xfId="409" xr:uid="{00000000-0005-0000-0000-0000D6030000}"/>
    <cellStyle name="Moneda 2 27 2" xfId="644" xr:uid="{00000000-0005-0000-0000-0000D7030000}"/>
    <cellStyle name="Moneda 2 27 2 2" xfId="1166" xr:uid="{00000000-0005-0000-0000-0000D8030000}"/>
    <cellStyle name="Moneda 2 27 3" xfId="937" xr:uid="{00000000-0005-0000-0000-0000D9030000}"/>
    <cellStyle name="Moneda 2 28" xfId="415" xr:uid="{00000000-0005-0000-0000-0000DA030000}"/>
    <cellStyle name="Moneda 2 28 2" xfId="650" xr:uid="{00000000-0005-0000-0000-0000DB030000}"/>
    <cellStyle name="Moneda 2 28 2 2" xfId="1172" xr:uid="{00000000-0005-0000-0000-0000DC030000}"/>
    <cellStyle name="Moneda 2 28 3" xfId="943" xr:uid="{00000000-0005-0000-0000-0000DD030000}"/>
    <cellStyle name="Moneda 2 29" xfId="421" xr:uid="{00000000-0005-0000-0000-0000DE030000}"/>
    <cellStyle name="Moneda 2 29 2" xfId="656" xr:uid="{00000000-0005-0000-0000-0000DF030000}"/>
    <cellStyle name="Moneda 2 29 2 2" xfId="1178" xr:uid="{00000000-0005-0000-0000-0000E0030000}"/>
    <cellStyle name="Moneda 2 29 3" xfId="949" xr:uid="{00000000-0005-0000-0000-0000E1030000}"/>
    <cellStyle name="Moneda 2 3" xfId="269" xr:uid="{00000000-0005-0000-0000-0000E2030000}"/>
    <cellStyle name="Moneda 2 3 2" xfId="509" xr:uid="{00000000-0005-0000-0000-0000E3030000}"/>
    <cellStyle name="Moneda 2 3 2 2" xfId="1031" xr:uid="{00000000-0005-0000-0000-0000E4030000}"/>
    <cellStyle name="Moneda 2 3 3" xfId="802" xr:uid="{00000000-0005-0000-0000-0000E5030000}"/>
    <cellStyle name="Moneda 2 30" xfId="426" xr:uid="{00000000-0005-0000-0000-0000E6030000}"/>
    <cellStyle name="Moneda 2 30 2" xfId="661" xr:uid="{00000000-0005-0000-0000-0000E7030000}"/>
    <cellStyle name="Moneda 2 30 2 2" xfId="1183" xr:uid="{00000000-0005-0000-0000-0000E8030000}"/>
    <cellStyle name="Moneda 2 30 3" xfId="954" xr:uid="{00000000-0005-0000-0000-0000E9030000}"/>
    <cellStyle name="Moneda 2 31" xfId="433" xr:uid="{00000000-0005-0000-0000-0000EA030000}"/>
    <cellStyle name="Moneda 2 31 2" xfId="668" xr:uid="{00000000-0005-0000-0000-0000EB030000}"/>
    <cellStyle name="Moneda 2 31 2 2" xfId="1190" xr:uid="{00000000-0005-0000-0000-0000EC030000}"/>
    <cellStyle name="Moneda 2 31 3" xfId="961" xr:uid="{00000000-0005-0000-0000-0000ED030000}"/>
    <cellStyle name="Moneda 2 32" xfId="439" xr:uid="{00000000-0005-0000-0000-0000EE030000}"/>
    <cellStyle name="Moneda 2 32 2" xfId="674" xr:uid="{00000000-0005-0000-0000-0000EF030000}"/>
    <cellStyle name="Moneda 2 32 2 2" xfId="1196" xr:uid="{00000000-0005-0000-0000-0000F0030000}"/>
    <cellStyle name="Moneda 2 32 3" xfId="967" xr:uid="{00000000-0005-0000-0000-0000F1030000}"/>
    <cellStyle name="Moneda 2 33" xfId="445" xr:uid="{00000000-0005-0000-0000-0000F2030000}"/>
    <cellStyle name="Moneda 2 33 2" xfId="973" xr:uid="{00000000-0005-0000-0000-0000F3030000}"/>
    <cellStyle name="Moneda 2 34" xfId="680" xr:uid="{00000000-0005-0000-0000-0000F4030000}"/>
    <cellStyle name="Moneda 2 34 2" xfId="1202" xr:uid="{00000000-0005-0000-0000-0000F5030000}"/>
    <cellStyle name="Moneda 2 35" xfId="686" xr:uid="{00000000-0005-0000-0000-0000F6030000}"/>
    <cellStyle name="Moneda 2 35 2" xfId="1208" xr:uid="{00000000-0005-0000-0000-0000F7030000}"/>
    <cellStyle name="Moneda 2 36" xfId="691" xr:uid="{00000000-0005-0000-0000-0000F8030000}"/>
    <cellStyle name="Moneda 2 36 2" xfId="1213" xr:uid="{00000000-0005-0000-0000-0000F9030000}"/>
    <cellStyle name="Moneda 2 37" xfId="699" xr:uid="{00000000-0005-0000-0000-0000FA030000}"/>
    <cellStyle name="Moneda 2 37 2" xfId="1221" xr:uid="{00000000-0005-0000-0000-0000FB030000}"/>
    <cellStyle name="Moneda 2 38" xfId="704" xr:uid="{00000000-0005-0000-0000-0000FC030000}"/>
    <cellStyle name="Moneda 2 38 2" xfId="1226" xr:uid="{00000000-0005-0000-0000-0000FD030000}"/>
    <cellStyle name="Moneda 2 39" xfId="711" xr:uid="{00000000-0005-0000-0000-0000FE030000}"/>
    <cellStyle name="Moneda 2 39 2" xfId="1233" xr:uid="{00000000-0005-0000-0000-0000FF030000}"/>
    <cellStyle name="Moneda 2 4" xfId="274" xr:uid="{00000000-0005-0000-0000-000000040000}"/>
    <cellStyle name="Moneda 2 4 2" xfId="514" xr:uid="{00000000-0005-0000-0000-000001040000}"/>
    <cellStyle name="Moneda 2 4 2 2" xfId="1036" xr:uid="{00000000-0005-0000-0000-000002040000}"/>
    <cellStyle name="Moneda 2 4 3" xfId="807" xr:uid="{00000000-0005-0000-0000-000003040000}"/>
    <cellStyle name="Moneda 2 40" xfId="716" xr:uid="{00000000-0005-0000-0000-000004040000}"/>
    <cellStyle name="Moneda 2 40 2" xfId="1238" xr:uid="{00000000-0005-0000-0000-000005040000}"/>
    <cellStyle name="Moneda 2 41" xfId="722" xr:uid="{00000000-0005-0000-0000-000006040000}"/>
    <cellStyle name="Moneda 2 41 2" xfId="1244" xr:uid="{00000000-0005-0000-0000-000007040000}"/>
    <cellStyle name="Moneda 2 42" xfId="728" xr:uid="{00000000-0005-0000-0000-000008040000}"/>
    <cellStyle name="Moneda 2 42 2" xfId="1250" xr:uid="{00000000-0005-0000-0000-000009040000}"/>
    <cellStyle name="Moneda 2 43" xfId="734" xr:uid="{00000000-0005-0000-0000-00000A040000}"/>
    <cellStyle name="Moneda 2 43 2" xfId="1256" xr:uid="{00000000-0005-0000-0000-00000B040000}"/>
    <cellStyle name="Moneda 2 44" xfId="739" xr:uid="{00000000-0005-0000-0000-00000C040000}"/>
    <cellStyle name="Moneda 2 45" xfId="1262" xr:uid="{00000000-0005-0000-0000-00000D040000}"/>
    <cellStyle name="Moneda 2 46" xfId="1267" xr:uid="{00000000-0005-0000-0000-00000E040000}"/>
    <cellStyle name="Moneda 2 47" xfId="1274" xr:uid="{00000000-0005-0000-0000-000006000000}"/>
    <cellStyle name="Moneda 2 48" xfId="1279" xr:uid="{00000000-0005-0000-0000-000006000000}"/>
    <cellStyle name="Moneda 2 5" xfId="279" xr:uid="{00000000-0005-0000-0000-00000F040000}"/>
    <cellStyle name="Moneda 2 5 2" xfId="519" xr:uid="{00000000-0005-0000-0000-000010040000}"/>
    <cellStyle name="Moneda 2 5 2 2" xfId="1041" xr:uid="{00000000-0005-0000-0000-000011040000}"/>
    <cellStyle name="Moneda 2 5 3" xfId="812" xr:uid="{00000000-0005-0000-0000-000012040000}"/>
    <cellStyle name="Moneda 2 6" xfId="284" xr:uid="{00000000-0005-0000-0000-000013040000}"/>
    <cellStyle name="Moneda 2 6 2" xfId="524" xr:uid="{00000000-0005-0000-0000-000014040000}"/>
    <cellStyle name="Moneda 2 6 2 2" xfId="1046" xr:uid="{00000000-0005-0000-0000-000015040000}"/>
    <cellStyle name="Moneda 2 6 3" xfId="817" xr:uid="{00000000-0005-0000-0000-000016040000}"/>
    <cellStyle name="Moneda 2 7" xfId="289" xr:uid="{00000000-0005-0000-0000-000017040000}"/>
    <cellStyle name="Moneda 2 7 2" xfId="529" xr:uid="{00000000-0005-0000-0000-000018040000}"/>
    <cellStyle name="Moneda 2 7 2 2" xfId="1051" xr:uid="{00000000-0005-0000-0000-000019040000}"/>
    <cellStyle name="Moneda 2 7 3" xfId="822" xr:uid="{00000000-0005-0000-0000-00001A040000}"/>
    <cellStyle name="Moneda 2 8" xfId="294" xr:uid="{00000000-0005-0000-0000-00001B040000}"/>
    <cellStyle name="Moneda 2 8 2" xfId="534" xr:uid="{00000000-0005-0000-0000-00001C040000}"/>
    <cellStyle name="Moneda 2 8 2 2" xfId="1056" xr:uid="{00000000-0005-0000-0000-00001D040000}"/>
    <cellStyle name="Moneda 2 8 3" xfId="827" xr:uid="{00000000-0005-0000-0000-00001E040000}"/>
    <cellStyle name="Moneda 2 9" xfId="299" xr:uid="{00000000-0005-0000-0000-00001F040000}"/>
    <cellStyle name="Moneda 2 9 2" xfId="539" xr:uid="{00000000-0005-0000-0000-000020040000}"/>
    <cellStyle name="Moneda 2 9 2 2" xfId="1061" xr:uid="{00000000-0005-0000-0000-000021040000}"/>
    <cellStyle name="Moneda 2 9 3" xfId="832" xr:uid="{00000000-0005-0000-0000-000022040000}"/>
    <cellStyle name="Normal" xfId="0" builtinId="0"/>
    <cellStyle name="Normal 10" xfId="132" xr:uid="{00000000-0005-0000-0000-000024040000}"/>
    <cellStyle name="Normal 10 2" xfId="53" xr:uid="{00000000-0005-0000-0000-000025040000}"/>
    <cellStyle name="Normal 10 3" xfId="54" xr:uid="{00000000-0005-0000-0000-000026040000}"/>
    <cellStyle name="Normal 10 4" xfId="55" xr:uid="{00000000-0005-0000-0000-000027040000}"/>
    <cellStyle name="Normal 10 5" xfId="56" xr:uid="{00000000-0005-0000-0000-000028040000}"/>
    <cellStyle name="Normal 11" xfId="133" xr:uid="{00000000-0005-0000-0000-000029040000}"/>
    <cellStyle name="Normal 12" xfId="57" xr:uid="{00000000-0005-0000-0000-00002A040000}"/>
    <cellStyle name="Normal 12 2" xfId="134" xr:uid="{00000000-0005-0000-0000-00002B040000}"/>
    <cellStyle name="Normal 13" xfId="135" xr:uid="{00000000-0005-0000-0000-00002C040000}"/>
    <cellStyle name="Normal 14" xfId="58" xr:uid="{00000000-0005-0000-0000-00002D040000}"/>
    <cellStyle name="Normal 15" xfId="249" xr:uid="{00000000-0005-0000-0000-00002E040000}"/>
    <cellStyle name="Normal 15 2" xfId="490" xr:uid="{00000000-0005-0000-0000-00002F040000}"/>
    <cellStyle name="Normal 16" xfId="446" xr:uid="{00000000-0005-0000-0000-000030040000}"/>
    <cellStyle name="Normal 17" xfId="740" xr:uid="{00000000-0005-0000-0000-000031040000}"/>
    <cellStyle name="Normal 18" xfId="1257" xr:uid="{00000000-0005-0000-0000-000032040000}"/>
    <cellStyle name="Normal 19" xfId="1268" xr:uid="{00000000-0005-0000-0000-000023050000}"/>
    <cellStyle name="Normal 2" xfId="3" xr:uid="{00000000-0005-0000-0000-000033040000}"/>
    <cellStyle name="Normal 2 10" xfId="59" xr:uid="{00000000-0005-0000-0000-000034040000}"/>
    <cellStyle name="Normal 2 10 2" xfId="136" xr:uid="{00000000-0005-0000-0000-000035040000}"/>
    <cellStyle name="Normal 2 10 3" xfId="137" xr:uid="{00000000-0005-0000-0000-000036040000}"/>
    <cellStyle name="Normal 2 11" xfId="60" xr:uid="{00000000-0005-0000-0000-000037040000}"/>
    <cellStyle name="Normal 2 11 2" xfId="138" xr:uid="{00000000-0005-0000-0000-000038040000}"/>
    <cellStyle name="Normal 2 11 3" xfId="139" xr:uid="{00000000-0005-0000-0000-000039040000}"/>
    <cellStyle name="Normal 2 12" xfId="61" xr:uid="{00000000-0005-0000-0000-00003A040000}"/>
    <cellStyle name="Normal 2 12 2" xfId="140" xr:uid="{00000000-0005-0000-0000-00003B040000}"/>
    <cellStyle name="Normal 2 12 3" xfId="141" xr:uid="{00000000-0005-0000-0000-00003C040000}"/>
    <cellStyle name="Normal 2 13" xfId="62" xr:uid="{00000000-0005-0000-0000-00003D040000}"/>
    <cellStyle name="Normal 2 13 2" xfId="142" xr:uid="{00000000-0005-0000-0000-00003E040000}"/>
    <cellStyle name="Normal 2 13 3" xfId="143" xr:uid="{00000000-0005-0000-0000-00003F040000}"/>
    <cellStyle name="Normal 2 14" xfId="63" xr:uid="{00000000-0005-0000-0000-000040040000}"/>
    <cellStyle name="Normal 2 14 2" xfId="144" xr:uid="{00000000-0005-0000-0000-000041040000}"/>
    <cellStyle name="Normal 2 14 3" xfId="145" xr:uid="{00000000-0005-0000-0000-000042040000}"/>
    <cellStyle name="Normal 2 15" xfId="64" xr:uid="{00000000-0005-0000-0000-000043040000}"/>
    <cellStyle name="Normal 2 15 2" xfId="146" xr:uid="{00000000-0005-0000-0000-000044040000}"/>
    <cellStyle name="Normal 2 15 3" xfId="147" xr:uid="{00000000-0005-0000-0000-000045040000}"/>
    <cellStyle name="Normal 2 16" xfId="65" xr:uid="{00000000-0005-0000-0000-000046040000}"/>
    <cellStyle name="Normal 2 16 2" xfId="148" xr:uid="{00000000-0005-0000-0000-000047040000}"/>
    <cellStyle name="Normal 2 16 3" xfId="149" xr:uid="{00000000-0005-0000-0000-000048040000}"/>
    <cellStyle name="Normal 2 17" xfId="66" xr:uid="{00000000-0005-0000-0000-000049040000}"/>
    <cellStyle name="Normal 2 17 2" xfId="150" xr:uid="{00000000-0005-0000-0000-00004A040000}"/>
    <cellStyle name="Normal 2 17 3" xfId="151" xr:uid="{00000000-0005-0000-0000-00004B040000}"/>
    <cellStyle name="Normal 2 18" xfId="67" xr:uid="{00000000-0005-0000-0000-00004C040000}"/>
    <cellStyle name="Normal 2 18 2" xfId="152" xr:uid="{00000000-0005-0000-0000-00004D040000}"/>
    <cellStyle name="Normal 2 19" xfId="114" xr:uid="{00000000-0005-0000-0000-00004E040000}"/>
    <cellStyle name="Normal 2 2" xfId="6" xr:uid="{00000000-0005-0000-0000-00004F040000}"/>
    <cellStyle name="Normal 2 2 10" xfId="154" xr:uid="{00000000-0005-0000-0000-000050040000}"/>
    <cellStyle name="Normal 2 2 11" xfId="155" xr:uid="{00000000-0005-0000-0000-000051040000}"/>
    <cellStyle name="Normal 2 2 12" xfId="156" xr:uid="{00000000-0005-0000-0000-000052040000}"/>
    <cellStyle name="Normal 2 2 13" xfId="157" xr:uid="{00000000-0005-0000-0000-000053040000}"/>
    <cellStyle name="Normal 2 2 14" xfId="158" xr:uid="{00000000-0005-0000-0000-000054040000}"/>
    <cellStyle name="Normal 2 2 15" xfId="159" xr:uid="{00000000-0005-0000-0000-000055040000}"/>
    <cellStyle name="Normal 2 2 16" xfId="160" xr:uid="{00000000-0005-0000-0000-000056040000}"/>
    <cellStyle name="Normal 2 2 17" xfId="161" xr:uid="{00000000-0005-0000-0000-000057040000}"/>
    <cellStyle name="Normal 2 2 18" xfId="162" xr:uid="{00000000-0005-0000-0000-000058040000}"/>
    <cellStyle name="Normal 2 2 19" xfId="163" xr:uid="{00000000-0005-0000-0000-000059040000}"/>
    <cellStyle name="Normal 2 2 2" xfId="164" xr:uid="{00000000-0005-0000-0000-00005A040000}"/>
    <cellStyle name="Normal 2 2 2 2" xfId="165" xr:uid="{00000000-0005-0000-0000-00005B040000}"/>
    <cellStyle name="Normal 2 2 2 3" xfId="166" xr:uid="{00000000-0005-0000-0000-00005C040000}"/>
    <cellStyle name="Normal 2 2 2 4" xfId="167" xr:uid="{00000000-0005-0000-0000-00005D040000}"/>
    <cellStyle name="Normal 2 2 2 5" xfId="168" xr:uid="{00000000-0005-0000-0000-00005E040000}"/>
    <cellStyle name="Normal 2 2 2 6" xfId="169" xr:uid="{00000000-0005-0000-0000-00005F040000}"/>
    <cellStyle name="Normal 2 2 2 7" xfId="170" xr:uid="{00000000-0005-0000-0000-000060040000}"/>
    <cellStyle name="Normal 2 2 20" xfId="171" xr:uid="{00000000-0005-0000-0000-000061040000}"/>
    <cellStyle name="Normal 2 2 21" xfId="172" xr:uid="{00000000-0005-0000-0000-000062040000}"/>
    <cellStyle name="Normal 2 2 22" xfId="173" xr:uid="{00000000-0005-0000-0000-000063040000}"/>
    <cellStyle name="Normal 2 2 23" xfId="153" xr:uid="{00000000-0005-0000-0000-000064040000}"/>
    <cellStyle name="Normal 2 2 3" xfId="174" xr:uid="{00000000-0005-0000-0000-000065040000}"/>
    <cellStyle name="Normal 2 2 4" xfId="175" xr:uid="{00000000-0005-0000-0000-000066040000}"/>
    <cellStyle name="Normal 2 2 5" xfId="176" xr:uid="{00000000-0005-0000-0000-000067040000}"/>
    <cellStyle name="Normal 2 2 6" xfId="177" xr:uid="{00000000-0005-0000-0000-000068040000}"/>
    <cellStyle name="Normal 2 2 7" xfId="178" xr:uid="{00000000-0005-0000-0000-000069040000}"/>
    <cellStyle name="Normal 2 2 8" xfId="179" xr:uid="{00000000-0005-0000-0000-00006A040000}"/>
    <cellStyle name="Normal 2 2 9" xfId="180" xr:uid="{00000000-0005-0000-0000-00006B040000}"/>
    <cellStyle name="Normal 2 20" xfId="181" xr:uid="{00000000-0005-0000-0000-00006C040000}"/>
    <cellStyle name="Normal 2 21" xfId="182" xr:uid="{00000000-0005-0000-0000-00006D040000}"/>
    <cellStyle name="Normal 2 22" xfId="183" xr:uid="{00000000-0005-0000-0000-00006E040000}"/>
    <cellStyle name="Normal 2 23" xfId="184" xr:uid="{00000000-0005-0000-0000-00006F040000}"/>
    <cellStyle name="Normal 2 24" xfId="185" xr:uid="{00000000-0005-0000-0000-000070040000}"/>
    <cellStyle name="Normal 2 25" xfId="186" xr:uid="{00000000-0005-0000-0000-000071040000}"/>
    <cellStyle name="Normal 2 26" xfId="187" xr:uid="{00000000-0005-0000-0000-000072040000}"/>
    <cellStyle name="Normal 2 27" xfId="188" xr:uid="{00000000-0005-0000-0000-000073040000}"/>
    <cellStyle name="Normal 2 28" xfId="189" xr:uid="{00000000-0005-0000-0000-000074040000}"/>
    <cellStyle name="Normal 2 29" xfId="190" xr:uid="{00000000-0005-0000-0000-000075040000}"/>
    <cellStyle name="Normal 2 3" xfId="68" xr:uid="{00000000-0005-0000-0000-000076040000}"/>
    <cellStyle name="Normal 2 3 2" xfId="192" xr:uid="{00000000-0005-0000-0000-000077040000}"/>
    <cellStyle name="Normal 2 3 3" xfId="193" xr:uid="{00000000-0005-0000-0000-000078040000}"/>
    <cellStyle name="Normal 2 3 4" xfId="194" xr:uid="{00000000-0005-0000-0000-000079040000}"/>
    <cellStyle name="Normal 2 3 5" xfId="195" xr:uid="{00000000-0005-0000-0000-00007A040000}"/>
    <cellStyle name="Normal 2 3 6" xfId="196" xr:uid="{00000000-0005-0000-0000-00007B040000}"/>
    <cellStyle name="Normal 2 3 7" xfId="197" xr:uid="{00000000-0005-0000-0000-00007C040000}"/>
    <cellStyle name="Normal 2 3 8" xfId="191" xr:uid="{00000000-0005-0000-0000-00007D040000}"/>
    <cellStyle name="Normal 2 3 9" xfId="323" xr:uid="{00000000-0005-0000-0000-00007E040000}"/>
    <cellStyle name="Normal 2 30" xfId="198" xr:uid="{00000000-0005-0000-0000-00007F040000}"/>
    <cellStyle name="Normal 2 4" xfId="69" xr:uid="{00000000-0005-0000-0000-000080040000}"/>
    <cellStyle name="Normal 2 4 2" xfId="199" xr:uid="{00000000-0005-0000-0000-000081040000}"/>
    <cellStyle name="Normal 2 4 3" xfId="200" xr:uid="{00000000-0005-0000-0000-000082040000}"/>
    <cellStyle name="Normal 2 5" xfId="70" xr:uid="{00000000-0005-0000-0000-000083040000}"/>
    <cellStyle name="Normal 2 5 2" xfId="201" xr:uid="{00000000-0005-0000-0000-000084040000}"/>
    <cellStyle name="Normal 2 5 3" xfId="202" xr:uid="{00000000-0005-0000-0000-000085040000}"/>
    <cellStyle name="Normal 2 6" xfId="71" xr:uid="{00000000-0005-0000-0000-000086040000}"/>
    <cellStyle name="Normal 2 6 2" xfId="203" xr:uid="{00000000-0005-0000-0000-000087040000}"/>
    <cellStyle name="Normal 2 6 3" xfId="204" xr:uid="{00000000-0005-0000-0000-000088040000}"/>
    <cellStyle name="Normal 2 7" xfId="72" xr:uid="{00000000-0005-0000-0000-000089040000}"/>
    <cellStyle name="Normal 2 7 2" xfId="205" xr:uid="{00000000-0005-0000-0000-00008A040000}"/>
    <cellStyle name="Normal 2 7 3" xfId="206" xr:uid="{00000000-0005-0000-0000-00008B040000}"/>
    <cellStyle name="Normal 2 8" xfId="73" xr:uid="{00000000-0005-0000-0000-00008C040000}"/>
    <cellStyle name="Normal 2 8 2" xfId="207" xr:uid="{00000000-0005-0000-0000-00008D040000}"/>
    <cellStyle name="Normal 2 8 3" xfId="208" xr:uid="{00000000-0005-0000-0000-00008E040000}"/>
    <cellStyle name="Normal 2 82" xfId="209" xr:uid="{00000000-0005-0000-0000-00008F040000}"/>
    <cellStyle name="Normal 2 83" xfId="210" xr:uid="{00000000-0005-0000-0000-000090040000}"/>
    <cellStyle name="Normal 2 86" xfId="211" xr:uid="{00000000-0005-0000-0000-000091040000}"/>
    <cellStyle name="Normal 2 9" xfId="74" xr:uid="{00000000-0005-0000-0000-000092040000}"/>
    <cellStyle name="Normal 2 9 2" xfId="212" xr:uid="{00000000-0005-0000-0000-000093040000}"/>
    <cellStyle name="Normal 2 9 3" xfId="213" xr:uid="{00000000-0005-0000-0000-000094040000}"/>
    <cellStyle name="Normal 20" xfId="1269" xr:uid="{00000000-0005-0000-0000-000024050000}"/>
    <cellStyle name="Normal 3" xfId="7" xr:uid="{00000000-0005-0000-0000-000095040000}"/>
    <cellStyle name="Normal 3 10" xfId="322" xr:uid="{00000000-0005-0000-0000-000096040000}"/>
    <cellStyle name="Normal 3 11" xfId="448" xr:uid="{00000000-0005-0000-0000-000097040000}"/>
    <cellStyle name="Normal 3 12" xfId="742" xr:uid="{00000000-0005-0000-0000-000098040000}"/>
    <cellStyle name="Normal 3 2" xfId="76" xr:uid="{00000000-0005-0000-0000-000099040000}"/>
    <cellStyle name="Normal 3 2 2" xfId="326" xr:uid="{00000000-0005-0000-0000-00009A040000}"/>
    <cellStyle name="Normal 3 2 3" xfId="324" xr:uid="{00000000-0005-0000-0000-00009B040000}"/>
    <cellStyle name="Normal 3 3" xfId="77" xr:uid="{00000000-0005-0000-0000-00009C040000}"/>
    <cellStyle name="Normal 3 3 2" xfId="325" xr:uid="{00000000-0005-0000-0000-00009D040000}"/>
    <cellStyle name="Normal 3 4" xfId="78" xr:uid="{00000000-0005-0000-0000-00009E040000}"/>
    <cellStyle name="Normal 3 5" xfId="79" xr:uid="{00000000-0005-0000-0000-00009F040000}"/>
    <cellStyle name="Normal 3 6" xfId="80" xr:uid="{00000000-0005-0000-0000-0000A0040000}"/>
    <cellStyle name="Normal 3 7" xfId="81" xr:uid="{00000000-0005-0000-0000-0000A1040000}"/>
    <cellStyle name="Normal 3 8" xfId="82" xr:uid="{00000000-0005-0000-0000-0000A2040000}"/>
    <cellStyle name="Normal 3 9" xfId="75" xr:uid="{00000000-0005-0000-0000-0000A3040000}"/>
    <cellStyle name="Normal 4" xfId="15" xr:uid="{00000000-0005-0000-0000-0000A4040000}"/>
    <cellStyle name="Normal 4 2" xfId="8" xr:uid="{00000000-0005-0000-0000-0000A5040000}"/>
    <cellStyle name="Normal 4 2 2" xfId="117" xr:uid="{00000000-0005-0000-0000-0000A6040000}"/>
    <cellStyle name="Normal 4 3" xfId="122" xr:uid="{00000000-0005-0000-0000-0000A7040000}"/>
    <cellStyle name="Normal 4 3 2" xfId="247" xr:uid="{00000000-0005-0000-0000-0000A8040000}"/>
    <cellStyle name="Normal 4 4" xfId="125" xr:uid="{00000000-0005-0000-0000-0000A9040000}"/>
    <cellStyle name="Normal 4 5" xfId="83" xr:uid="{00000000-0005-0000-0000-0000AA040000}"/>
    <cellStyle name="Normal 5" xfId="16" xr:uid="{00000000-0005-0000-0000-0000AB040000}"/>
    <cellStyle name="Normal 5 10" xfId="214" xr:uid="{00000000-0005-0000-0000-0000AC040000}"/>
    <cellStyle name="Normal 5 11" xfId="215" xr:uid="{00000000-0005-0000-0000-0000AD040000}"/>
    <cellStyle name="Normal 5 12" xfId="216" xr:uid="{00000000-0005-0000-0000-0000AE040000}"/>
    <cellStyle name="Normal 5 13" xfId="217" xr:uid="{00000000-0005-0000-0000-0000AF040000}"/>
    <cellStyle name="Normal 5 14" xfId="218" xr:uid="{00000000-0005-0000-0000-0000B0040000}"/>
    <cellStyle name="Normal 5 15" xfId="219" xr:uid="{00000000-0005-0000-0000-0000B1040000}"/>
    <cellStyle name="Normal 5 16" xfId="220" xr:uid="{00000000-0005-0000-0000-0000B2040000}"/>
    <cellStyle name="Normal 5 17" xfId="221" xr:uid="{00000000-0005-0000-0000-0000B3040000}"/>
    <cellStyle name="Normal 5 2" xfId="17" xr:uid="{00000000-0005-0000-0000-0000B4040000}"/>
    <cellStyle name="Normal 5 2 2" xfId="222" xr:uid="{00000000-0005-0000-0000-0000B5040000}"/>
    <cellStyle name="Normal 5 3" xfId="84" xr:uid="{00000000-0005-0000-0000-0000B6040000}"/>
    <cellStyle name="Normal 5 3 2" xfId="223" xr:uid="{00000000-0005-0000-0000-0000B7040000}"/>
    <cellStyle name="Normal 5 4" xfId="85" xr:uid="{00000000-0005-0000-0000-0000B8040000}"/>
    <cellStyle name="Normal 5 4 2" xfId="224" xr:uid="{00000000-0005-0000-0000-0000B9040000}"/>
    <cellStyle name="Normal 5 5" xfId="86" xr:uid="{00000000-0005-0000-0000-0000BA040000}"/>
    <cellStyle name="Normal 5 5 2" xfId="225" xr:uid="{00000000-0005-0000-0000-0000BB040000}"/>
    <cellStyle name="Normal 5 6" xfId="118" xr:uid="{00000000-0005-0000-0000-0000BC040000}"/>
    <cellStyle name="Normal 5 7" xfId="123" xr:uid="{00000000-0005-0000-0000-0000BD040000}"/>
    <cellStyle name="Normal 5 7 2" xfId="226" xr:uid="{00000000-0005-0000-0000-0000BE040000}"/>
    <cellStyle name="Normal 5 8" xfId="227" xr:uid="{00000000-0005-0000-0000-0000BF040000}"/>
    <cellStyle name="Normal 5 9" xfId="228" xr:uid="{00000000-0005-0000-0000-0000C0040000}"/>
    <cellStyle name="Normal 56" xfId="119" xr:uid="{00000000-0005-0000-0000-0000C1040000}"/>
    <cellStyle name="Normal 6" xfId="18" xr:uid="{00000000-0005-0000-0000-0000C2040000}"/>
    <cellStyle name="Normal 6 2" xfId="19" xr:uid="{00000000-0005-0000-0000-0000C3040000}"/>
    <cellStyle name="Normal 6 2 2" xfId="451" xr:uid="{00000000-0005-0000-0000-0000C4040000}"/>
    <cellStyle name="Normal 6 2 3" xfId="745" xr:uid="{00000000-0005-0000-0000-0000C5040000}"/>
    <cellStyle name="Normal 6 3" xfId="87" xr:uid="{00000000-0005-0000-0000-0000C6040000}"/>
    <cellStyle name="Normal 6 4" xfId="450" xr:uid="{00000000-0005-0000-0000-0000C7040000}"/>
    <cellStyle name="Normal 6 5" xfId="744" xr:uid="{00000000-0005-0000-0000-0000C8040000}"/>
    <cellStyle name="Normal 7" xfId="88" xr:uid="{00000000-0005-0000-0000-0000C9040000}"/>
    <cellStyle name="Normal 7 10" xfId="230" xr:uid="{00000000-0005-0000-0000-0000CA040000}"/>
    <cellStyle name="Normal 7 11" xfId="231" xr:uid="{00000000-0005-0000-0000-0000CB040000}"/>
    <cellStyle name="Normal 7 12" xfId="232" xr:uid="{00000000-0005-0000-0000-0000CC040000}"/>
    <cellStyle name="Normal 7 13" xfId="233" xr:uid="{00000000-0005-0000-0000-0000CD040000}"/>
    <cellStyle name="Normal 7 14" xfId="234" xr:uid="{00000000-0005-0000-0000-0000CE040000}"/>
    <cellStyle name="Normal 7 15" xfId="235" xr:uid="{00000000-0005-0000-0000-0000CF040000}"/>
    <cellStyle name="Normal 7 16" xfId="236" xr:uid="{00000000-0005-0000-0000-0000D0040000}"/>
    <cellStyle name="Normal 7 17" xfId="237" xr:uid="{00000000-0005-0000-0000-0000D1040000}"/>
    <cellStyle name="Normal 7 18" xfId="229" xr:uid="{00000000-0005-0000-0000-0000D2040000}"/>
    <cellStyle name="Normal 7 2" xfId="238" xr:uid="{00000000-0005-0000-0000-0000D3040000}"/>
    <cellStyle name="Normal 7 3" xfId="239" xr:uid="{00000000-0005-0000-0000-0000D4040000}"/>
    <cellStyle name="Normal 7 4" xfId="240" xr:uid="{00000000-0005-0000-0000-0000D5040000}"/>
    <cellStyle name="Normal 7 5" xfId="241" xr:uid="{00000000-0005-0000-0000-0000D6040000}"/>
    <cellStyle name="Normal 7 6" xfId="242" xr:uid="{00000000-0005-0000-0000-0000D7040000}"/>
    <cellStyle name="Normal 7 7" xfId="243" xr:uid="{00000000-0005-0000-0000-0000D8040000}"/>
    <cellStyle name="Normal 7 8" xfId="244" xr:uid="{00000000-0005-0000-0000-0000D9040000}"/>
    <cellStyle name="Normal 7 9" xfId="245" xr:uid="{00000000-0005-0000-0000-0000DA040000}"/>
    <cellStyle name="Normal 8" xfId="89" xr:uid="{00000000-0005-0000-0000-0000DB040000}"/>
    <cellStyle name="Normal 9" xfId="4" xr:uid="{00000000-0005-0000-0000-0000DC040000}"/>
    <cellStyle name="Normal 9 2" xfId="124" xr:uid="{00000000-0005-0000-0000-0000DD040000}"/>
    <cellStyle name="Normal 9 3" xfId="115" xr:uid="{00000000-0005-0000-0000-0000DE040000}"/>
    <cellStyle name="Normal_141008Reportes Cuadros Institucionales-sectorialesADV" xfId="21" xr:uid="{00000000-0005-0000-0000-0000DF040000}"/>
    <cellStyle name="Normal_EDOSFinancieros Diciembre 05" xfId="246" xr:uid="{00000000-0005-0000-0000-0000E1040000}"/>
    <cellStyle name="Notas 2" xfId="90" xr:uid="{00000000-0005-0000-0000-0000E3040000}"/>
    <cellStyle name="Porcentaje" xfId="20" builtinId="5"/>
    <cellStyle name="Porcentaje 2" xfId="120" xr:uid="{00000000-0005-0000-0000-0000E5040000}"/>
    <cellStyle name="Porcentaje 3" xfId="452" xr:uid="{00000000-0005-0000-0000-0000E6040000}"/>
    <cellStyle name="Porcentaje 4" xfId="746" xr:uid="{00000000-0005-0000-0000-0000E7040000}"/>
    <cellStyle name="Porcentual 2" xfId="9" xr:uid="{00000000-0005-0000-0000-0000E8040000}"/>
    <cellStyle name="SAPBEXstdItem" xfId="250" xr:uid="{00000000-0005-0000-0000-0000E9040000}"/>
    <cellStyle name="Total 10" xfId="91" xr:uid="{00000000-0005-0000-0000-0000EA040000}"/>
    <cellStyle name="Total 11" xfId="92" xr:uid="{00000000-0005-0000-0000-0000EB040000}"/>
    <cellStyle name="Total 12" xfId="93" xr:uid="{00000000-0005-0000-0000-0000EC040000}"/>
    <cellStyle name="Total 13" xfId="94" xr:uid="{00000000-0005-0000-0000-0000ED040000}"/>
    <cellStyle name="Total 14" xfId="95" xr:uid="{00000000-0005-0000-0000-0000EE040000}"/>
    <cellStyle name="Total 2" xfId="96" xr:uid="{00000000-0005-0000-0000-0000EF040000}"/>
    <cellStyle name="Total 3" xfId="97" xr:uid="{00000000-0005-0000-0000-0000F0040000}"/>
    <cellStyle name="Total 4" xfId="98" xr:uid="{00000000-0005-0000-0000-0000F1040000}"/>
    <cellStyle name="Total 5" xfId="99" xr:uid="{00000000-0005-0000-0000-0000F2040000}"/>
    <cellStyle name="Total 6" xfId="100" xr:uid="{00000000-0005-0000-0000-0000F3040000}"/>
    <cellStyle name="Total 7" xfId="101" xr:uid="{00000000-0005-0000-0000-0000F4040000}"/>
    <cellStyle name="Total 8" xfId="102" xr:uid="{00000000-0005-0000-0000-0000F5040000}"/>
    <cellStyle name="Total 9" xfId="103" xr:uid="{00000000-0005-0000-0000-0000F6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>
          <a:off x="247650" y="65151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>
          <a:off x="3486150" y="65151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12</xdr:row>
      <xdr:rowOff>95250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3409950" y="2095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9525</xdr:rowOff>
    </xdr:from>
    <xdr:to>
      <xdr:col>2</xdr:col>
      <xdr:colOff>857250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1981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1"/>
  <sheetViews>
    <sheetView showGridLines="0" zoomScaleNormal="100" workbookViewId="0">
      <selection activeCell="I12" sqref="I12"/>
    </sheetView>
  </sheetViews>
  <sheetFormatPr baseColWidth="10" defaultColWidth="10.28515625" defaultRowHeight="11.25"/>
  <cols>
    <col min="1" max="1" width="87.28515625" style="561" customWidth="1"/>
    <col min="2" max="3" width="18.5703125" style="482" customWidth="1"/>
    <col min="4" max="16384" width="10.28515625" style="482"/>
  </cols>
  <sheetData>
    <row r="1" spans="1:4" ht="39.950000000000003" customHeight="1">
      <c r="A1" s="633" t="s">
        <v>876</v>
      </c>
      <c r="B1" s="634"/>
      <c r="C1" s="635"/>
    </row>
    <row r="2" spans="1:4" ht="15">
      <c r="A2" s="532"/>
      <c r="B2" s="533">
        <v>2020</v>
      </c>
      <c r="C2" s="534">
        <v>2019</v>
      </c>
    </row>
    <row r="3" spans="1:4" s="538" customFormat="1" ht="12.75">
      <c r="A3" s="535" t="s">
        <v>81</v>
      </c>
      <c r="B3" s="536"/>
      <c r="C3" s="537"/>
    </row>
    <row r="4" spans="1:4">
      <c r="A4" s="539" t="s">
        <v>865</v>
      </c>
      <c r="B4" s="540">
        <f>SUM(B5:B11)</f>
        <v>1111316.1100000001</v>
      </c>
      <c r="C4" s="547">
        <v>7920928.8499999996</v>
      </c>
      <c r="D4" s="542" t="s">
        <v>866</v>
      </c>
    </row>
    <row r="5" spans="1:4">
      <c r="A5" s="543" t="s">
        <v>83</v>
      </c>
      <c r="B5" s="544">
        <v>0</v>
      </c>
      <c r="C5" s="545">
        <v>0</v>
      </c>
      <c r="D5" s="542">
        <v>4110</v>
      </c>
    </row>
    <row r="6" spans="1:4">
      <c r="A6" s="543" t="s">
        <v>124</v>
      </c>
      <c r="B6" s="544">
        <v>0</v>
      </c>
      <c r="C6" s="545">
        <v>0</v>
      </c>
      <c r="D6" s="542">
        <v>4120</v>
      </c>
    </row>
    <row r="7" spans="1:4">
      <c r="A7" s="543" t="s">
        <v>85</v>
      </c>
      <c r="B7" s="544">
        <v>0</v>
      </c>
      <c r="C7" s="545">
        <v>0</v>
      </c>
      <c r="D7" s="542">
        <v>4130</v>
      </c>
    </row>
    <row r="8" spans="1:4">
      <c r="A8" s="543" t="s">
        <v>87</v>
      </c>
      <c r="B8" s="544">
        <v>0</v>
      </c>
      <c r="C8" s="545">
        <v>0</v>
      </c>
      <c r="D8" s="542">
        <v>4140</v>
      </c>
    </row>
    <row r="9" spans="1:4">
      <c r="A9" s="543" t="s">
        <v>138</v>
      </c>
      <c r="B9" s="544">
        <v>0</v>
      </c>
      <c r="C9" s="545">
        <v>0</v>
      </c>
      <c r="D9" s="542">
        <v>4150</v>
      </c>
    </row>
    <row r="10" spans="1:4">
      <c r="A10" s="543" t="s">
        <v>141</v>
      </c>
      <c r="B10" s="544">
        <v>0</v>
      </c>
      <c r="C10" s="545">
        <v>0</v>
      </c>
      <c r="D10" s="542">
        <v>4160</v>
      </c>
    </row>
    <row r="11" spans="1:4">
      <c r="A11" s="543" t="s">
        <v>867</v>
      </c>
      <c r="B11" s="544">
        <v>1111316.1100000001</v>
      </c>
      <c r="C11" s="545">
        <v>7920928.8499999996</v>
      </c>
      <c r="D11" s="542">
        <v>4170</v>
      </c>
    </row>
    <row r="12" spans="1:4" ht="22.5">
      <c r="A12" s="546" t="s">
        <v>868</v>
      </c>
      <c r="B12" s="540">
        <f>SUM(B13:B14)</f>
        <v>27315375.870000001</v>
      </c>
      <c r="C12" s="547">
        <v>104539754.84</v>
      </c>
      <c r="D12" s="542" t="s">
        <v>866</v>
      </c>
    </row>
    <row r="13" spans="1:4">
      <c r="A13" s="548" t="s">
        <v>869</v>
      </c>
      <c r="B13" s="544">
        <v>7011150</v>
      </c>
      <c r="C13" s="545">
        <v>44992247.259999998</v>
      </c>
      <c r="D13" s="542">
        <v>4210</v>
      </c>
    </row>
    <row r="14" spans="1:4">
      <c r="A14" s="548" t="s">
        <v>870</v>
      </c>
      <c r="B14" s="544">
        <v>20304225.870000001</v>
      </c>
      <c r="C14" s="545">
        <v>59547507.579999998</v>
      </c>
      <c r="D14" s="542">
        <v>4220</v>
      </c>
    </row>
    <row r="15" spans="1:4">
      <c r="A15" s="539" t="s">
        <v>97</v>
      </c>
      <c r="B15" s="549">
        <f>SUM(B16:B20)</f>
        <v>375262.99</v>
      </c>
      <c r="C15" s="541">
        <v>1278540.6299999999</v>
      </c>
      <c r="D15" s="542" t="s">
        <v>866</v>
      </c>
    </row>
    <row r="16" spans="1:4">
      <c r="A16" s="543" t="s">
        <v>871</v>
      </c>
      <c r="B16" s="544">
        <v>0</v>
      </c>
      <c r="C16" s="545">
        <v>0</v>
      </c>
      <c r="D16" s="542">
        <v>4310</v>
      </c>
    </row>
    <row r="17" spans="1:4">
      <c r="A17" s="543" t="s">
        <v>99</v>
      </c>
      <c r="B17" s="544">
        <v>0</v>
      </c>
      <c r="C17" s="545">
        <v>0</v>
      </c>
      <c r="D17" s="542">
        <v>4320</v>
      </c>
    </row>
    <row r="18" spans="1:4">
      <c r="A18" s="543" t="s">
        <v>100</v>
      </c>
      <c r="B18" s="544">
        <v>0</v>
      </c>
      <c r="C18" s="545">
        <v>0</v>
      </c>
      <c r="D18" s="542">
        <v>4330</v>
      </c>
    </row>
    <row r="19" spans="1:4">
      <c r="A19" s="543" t="s">
        <v>102</v>
      </c>
      <c r="B19" s="544">
        <v>208234.87</v>
      </c>
      <c r="C19" s="545">
        <v>419193.5</v>
      </c>
      <c r="D19" s="542">
        <v>4340</v>
      </c>
    </row>
    <row r="20" spans="1:4">
      <c r="A20" s="543" t="s">
        <v>103</v>
      </c>
      <c r="B20" s="544">
        <v>167028.12</v>
      </c>
      <c r="C20" s="545">
        <v>859347.13</v>
      </c>
      <c r="D20" s="542">
        <v>4390</v>
      </c>
    </row>
    <row r="21" spans="1:4">
      <c r="A21" s="532"/>
      <c r="B21" s="550"/>
      <c r="C21" s="551"/>
      <c r="D21" s="542" t="s">
        <v>866</v>
      </c>
    </row>
    <row r="22" spans="1:4">
      <c r="A22" s="552" t="s">
        <v>105</v>
      </c>
      <c r="B22" s="549">
        <f>B4+B12+B15</f>
        <v>28801954.969999999</v>
      </c>
      <c r="C22" s="541">
        <f>C4+C12+C15</f>
        <v>113739224.31999999</v>
      </c>
      <c r="D22" s="542" t="s">
        <v>866</v>
      </c>
    </row>
    <row r="23" spans="1:4">
      <c r="A23" s="532"/>
      <c r="B23" s="553"/>
      <c r="C23" s="562"/>
      <c r="D23" s="542" t="s">
        <v>866</v>
      </c>
    </row>
    <row r="24" spans="1:4" s="538" customFormat="1" ht="12.75">
      <c r="A24" s="535" t="s">
        <v>82</v>
      </c>
      <c r="B24" s="554"/>
      <c r="C24" s="555"/>
      <c r="D24" s="556" t="s">
        <v>866</v>
      </c>
    </row>
    <row r="25" spans="1:4">
      <c r="A25" s="539" t="s">
        <v>872</v>
      </c>
      <c r="B25" s="549">
        <f>SUM(B26:B28)</f>
        <v>21852106.890000001</v>
      </c>
      <c r="C25" s="541">
        <v>105758914.04000001</v>
      </c>
      <c r="D25" s="542" t="s">
        <v>866</v>
      </c>
    </row>
    <row r="26" spans="1:4">
      <c r="A26" s="548" t="s">
        <v>123</v>
      </c>
      <c r="B26" s="544">
        <v>18922514.359999999</v>
      </c>
      <c r="C26" s="545">
        <v>77242384.200000003</v>
      </c>
      <c r="D26" s="542">
        <v>5110</v>
      </c>
    </row>
    <row r="27" spans="1:4">
      <c r="A27" s="548" t="s">
        <v>84</v>
      </c>
      <c r="B27" s="544">
        <v>268046.34000000003</v>
      </c>
      <c r="C27" s="545">
        <v>6102347.4800000004</v>
      </c>
      <c r="D27" s="542">
        <v>5120</v>
      </c>
    </row>
    <row r="28" spans="1:4">
      <c r="A28" s="548" t="s">
        <v>86</v>
      </c>
      <c r="B28" s="544">
        <v>2661546.19</v>
      </c>
      <c r="C28" s="545">
        <v>22414182.359999999</v>
      </c>
      <c r="D28" s="542">
        <v>5130</v>
      </c>
    </row>
    <row r="29" spans="1:4">
      <c r="A29" s="539" t="s">
        <v>143</v>
      </c>
      <c r="B29" s="549">
        <f>SUM(B30:B38)</f>
        <v>220084</v>
      </c>
      <c r="C29" s="541">
        <v>723695.7</v>
      </c>
      <c r="D29" s="542" t="s">
        <v>866</v>
      </c>
    </row>
    <row r="30" spans="1:4">
      <c r="A30" s="548" t="s">
        <v>88</v>
      </c>
      <c r="B30" s="544">
        <v>0</v>
      </c>
      <c r="C30" s="545">
        <v>0</v>
      </c>
      <c r="D30" s="542">
        <v>5210</v>
      </c>
    </row>
    <row r="31" spans="1:4">
      <c r="A31" s="548" t="s">
        <v>89</v>
      </c>
      <c r="B31" s="544">
        <v>0</v>
      </c>
      <c r="C31" s="545">
        <v>0</v>
      </c>
      <c r="D31" s="542">
        <v>5220</v>
      </c>
    </row>
    <row r="32" spans="1:4">
      <c r="A32" s="548" t="s">
        <v>90</v>
      </c>
      <c r="B32" s="544">
        <v>0</v>
      </c>
      <c r="C32" s="545">
        <v>0</v>
      </c>
      <c r="D32" s="542">
        <v>5230</v>
      </c>
    </row>
    <row r="33" spans="1:4">
      <c r="A33" s="548" t="s">
        <v>91</v>
      </c>
      <c r="B33" s="544">
        <v>220084</v>
      </c>
      <c r="C33" s="545">
        <v>723695.7</v>
      </c>
      <c r="D33" s="542">
        <v>5240</v>
      </c>
    </row>
    <row r="34" spans="1:4">
      <c r="A34" s="548" t="s">
        <v>92</v>
      </c>
      <c r="B34" s="544">
        <v>0</v>
      </c>
      <c r="C34" s="545">
        <v>0</v>
      </c>
      <c r="D34" s="542">
        <v>5250</v>
      </c>
    </row>
    <row r="35" spans="1:4">
      <c r="A35" s="548" t="s">
        <v>94</v>
      </c>
      <c r="B35" s="544">
        <v>0</v>
      </c>
      <c r="C35" s="545">
        <v>0</v>
      </c>
      <c r="D35" s="542">
        <v>5260</v>
      </c>
    </row>
    <row r="36" spans="1:4">
      <c r="A36" s="548" t="s">
        <v>95</v>
      </c>
      <c r="B36" s="544">
        <v>0</v>
      </c>
      <c r="C36" s="545">
        <v>0</v>
      </c>
      <c r="D36" s="542">
        <v>5270</v>
      </c>
    </row>
    <row r="37" spans="1:4">
      <c r="A37" s="548" t="s">
        <v>96</v>
      </c>
      <c r="B37" s="544">
        <v>0</v>
      </c>
      <c r="C37" s="545">
        <v>0</v>
      </c>
      <c r="D37" s="542">
        <v>5280</v>
      </c>
    </row>
    <row r="38" spans="1:4">
      <c r="A38" s="548" t="s">
        <v>98</v>
      </c>
      <c r="B38" s="544">
        <v>0</v>
      </c>
      <c r="C38" s="545">
        <v>0</v>
      </c>
      <c r="D38" s="542">
        <v>5290</v>
      </c>
    </row>
    <row r="39" spans="1:4">
      <c r="A39" s="539" t="s">
        <v>93</v>
      </c>
      <c r="B39" s="549">
        <v>0</v>
      </c>
      <c r="C39" s="541">
        <v>0</v>
      </c>
      <c r="D39" s="542" t="s">
        <v>866</v>
      </c>
    </row>
    <row r="40" spans="1:4">
      <c r="A40" s="548" t="s">
        <v>101</v>
      </c>
      <c r="B40" s="544">
        <v>0</v>
      </c>
      <c r="C40" s="545">
        <v>0</v>
      </c>
      <c r="D40" s="542">
        <v>5310</v>
      </c>
    </row>
    <row r="41" spans="1:4">
      <c r="A41" s="548" t="s">
        <v>49</v>
      </c>
      <c r="B41" s="544">
        <v>0</v>
      </c>
      <c r="C41" s="545">
        <v>0</v>
      </c>
      <c r="D41" s="542">
        <v>5320</v>
      </c>
    </row>
    <row r="42" spans="1:4">
      <c r="A42" s="548" t="s">
        <v>104</v>
      </c>
      <c r="B42" s="544">
        <v>0</v>
      </c>
      <c r="C42" s="545">
        <v>0</v>
      </c>
      <c r="D42" s="542">
        <v>5330</v>
      </c>
    </row>
    <row r="43" spans="1:4">
      <c r="A43" s="539" t="s">
        <v>106</v>
      </c>
      <c r="B43" s="549">
        <v>0</v>
      </c>
      <c r="C43" s="541">
        <v>0</v>
      </c>
      <c r="D43" s="542" t="s">
        <v>866</v>
      </c>
    </row>
    <row r="44" spans="1:4">
      <c r="A44" s="548" t="s">
        <v>107</v>
      </c>
      <c r="B44" s="544">
        <v>0</v>
      </c>
      <c r="C44" s="545">
        <v>0</v>
      </c>
      <c r="D44" s="542">
        <v>5410</v>
      </c>
    </row>
    <row r="45" spans="1:4">
      <c r="A45" s="548" t="s">
        <v>108</v>
      </c>
      <c r="B45" s="544">
        <v>0</v>
      </c>
      <c r="C45" s="545">
        <v>0</v>
      </c>
      <c r="D45" s="542">
        <v>5420</v>
      </c>
    </row>
    <row r="46" spans="1:4">
      <c r="A46" s="548" t="s">
        <v>109</v>
      </c>
      <c r="B46" s="544">
        <v>0</v>
      </c>
      <c r="C46" s="545">
        <v>0</v>
      </c>
      <c r="D46" s="542">
        <v>5430</v>
      </c>
    </row>
    <row r="47" spans="1:4">
      <c r="A47" s="548" t="s">
        <v>110</v>
      </c>
      <c r="B47" s="544">
        <v>0</v>
      </c>
      <c r="C47" s="545">
        <v>0</v>
      </c>
      <c r="D47" s="542">
        <v>5440</v>
      </c>
    </row>
    <row r="48" spans="1:4">
      <c r="A48" s="548" t="s">
        <v>111</v>
      </c>
      <c r="B48" s="544">
        <v>0</v>
      </c>
      <c r="C48" s="545">
        <v>0</v>
      </c>
      <c r="D48" s="542">
        <v>5450</v>
      </c>
    </row>
    <row r="49" spans="1:8">
      <c r="A49" s="539" t="s">
        <v>112</v>
      </c>
      <c r="B49" s="549">
        <f>SUM(B50:B55)</f>
        <v>293384.21999999997</v>
      </c>
      <c r="C49" s="541">
        <v>6031639.1799999997</v>
      </c>
      <c r="D49" s="542" t="s">
        <v>866</v>
      </c>
    </row>
    <row r="50" spans="1:8">
      <c r="A50" s="548" t="s">
        <v>113</v>
      </c>
      <c r="B50" s="544">
        <v>24425.82</v>
      </c>
      <c r="C50" s="545">
        <v>5612441</v>
      </c>
      <c r="D50" s="542">
        <v>5510</v>
      </c>
    </row>
    <row r="51" spans="1:8">
      <c r="A51" s="548" t="s">
        <v>114</v>
      </c>
      <c r="B51" s="544">
        <v>268958.18</v>
      </c>
      <c r="C51" s="545">
        <v>419193.5</v>
      </c>
      <c r="D51" s="542">
        <v>5520</v>
      </c>
    </row>
    <row r="52" spans="1:8">
      <c r="A52" s="548" t="s">
        <v>115</v>
      </c>
      <c r="B52" s="544">
        <v>0</v>
      </c>
      <c r="C52" s="545">
        <v>0</v>
      </c>
      <c r="D52" s="542">
        <v>5530</v>
      </c>
    </row>
    <row r="53" spans="1:8">
      <c r="A53" s="548" t="s">
        <v>873</v>
      </c>
      <c r="B53" s="544">
        <v>0</v>
      </c>
      <c r="C53" s="545">
        <v>0</v>
      </c>
      <c r="D53" s="542">
        <v>5540</v>
      </c>
    </row>
    <row r="54" spans="1:8">
      <c r="A54" s="548" t="s">
        <v>116</v>
      </c>
      <c r="B54" s="544">
        <v>0</v>
      </c>
      <c r="C54" s="545">
        <v>0</v>
      </c>
      <c r="D54" s="542">
        <v>5550</v>
      </c>
    </row>
    <row r="55" spans="1:8">
      <c r="A55" s="548" t="s">
        <v>117</v>
      </c>
      <c r="B55" s="544">
        <v>0.22</v>
      </c>
      <c r="C55" s="545">
        <v>4.68</v>
      </c>
      <c r="D55" s="542">
        <v>5590</v>
      </c>
    </row>
    <row r="56" spans="1:8">
      <c r="A56" s="539" t="s">
        <v>118</v>
      </c>
      <c r="B56" s="549">
        <v>0</v>
      </c>
      <c r="C56" s="541">
        <v>0</v>
      </c>
      <c r="D56" s="542" t="s">
        <v>866</v>
      </c>
    </row>
    <row r="57" spans="1:8">
      <c r="A57" s="548" t="s">
        <v>874</v>
      </c>
      <c r="B57" s="544">
        <v>0</v>
      </c>
      <c r="C57" s="545">
        <v>0</v>
      </c>
      <c r="D57" s="542">
        <v>5610</v>
      </c>
    </row>
    <row r="58" spans="1:8">
      <c r="A58" s="532"/>
      <c r="B58" s="550"/>
      <c r="C58" s="551"/>
      <c r="D58" s="542" t="s">
        <v>866</v>
      </c>
    </row>
    <row r="59" spans="1:8">
      <c r="A59" s="552" t="s">
        <v>119</v>
      </c>
      <c r="B59" s="549">
        <f>B49+B29+B25</f>
        <v>22365575.109999999</v>
      </c>
      <c r="C59" s="541">
        <f>C49+C29+C25</f>
        <v>112514248.92</v>
      </c>
      <c r="D59" s="542" t="s">
        <v>866</v>
      </c>
    </row>
    <row r="60" spans="1:8">
      <c r="A60" s="532"/>
      <c r="B60" s="549"/>
      <c r="C60" s="541"/>
      <c r="D60" s="542" t="s">
        <v>866</v>
      </c>
    </row>
    <row r="61" spans="1:8" s="538" customFormat="1" ht="12.75">
      <c r="A61" s="535" t="s">
        <v>122</v>
      </c>
      <c r="B61" s="549">
        <f>B22-B59</f>
        <v>6436379.8599999994</v>
      </c>
      <c r="C61" s="541">
        <f>C22-C59</f>
        <v>1224975.3999999911</v>
      </c>
      <c r="D61" s="556" t="s">
        <v>866</v>
      </c>
    </row>
    <row r="62" spans="1:8" s="538" customFormat="1">
      <c r="A62" s="557"/>
      <c r="B62" s="558"/>
      <c r="C62" s="559"/>
    </row>
    <row r="63" spans="1:8" s="561" customFormat="1">
      <c r="A63" s="560" t="s">
        <v>875</v>
      </c>
      <c r="B63" s="482"/>
      <c r="C63" s="482"/>
      <c r="D63" s="482"/>
      <c r="E63" s="482"/>
      <c r="F63" s="482"/>
      <c r="G63" s="482"/>
      <c r="H63" s="482"/>
    </row>
    <row r="68" spans="1:3" ht="12.75">
      <c r="A68" s="564" t="s">
        <v>880</v>
      </c>
      <c r="B68" s="563"/>
      <c r="C68" s="565"/>
    </row>
    <row r="69" spans="1:3" ht="12.75">
      <c r="A69" s="40" t="s">
        <v>877</v>
      </c>
      <c r="B69" s="636" t="s">
        <v>858</v>
      </c>
      <c r="C69" s="636"/>
    </row>
    <row r="70" spans="1:3" ht="12.75">
      <c r="A70" s="35" t="s">
        <v>829</v>
      </c>
      <c r="B70" s="631" t="s">
        <v>878</v>
      </c>
      <c r="C70" s="631"/>
    </row>
    <row r="71" spans="1:3">
      <c r="B71" s="637" t="s">
        <v>879</v>
      </c>
      <c r="C71" s="637"/>
    </row>
  </sheetData>
  <sheetProtection formatCells="0" formatColumns="0" formatRows="0" autoFilter="0"/>
  <mergeCells count="4">
    <mergeCell ref="A1:C1"/>
    <mergeCell ref="B69:C69"/>
    <mergeCell ref="B70:C70"/>
    <mergeCell ref="B71:C71"/>
  </mergeCells>
  <printOptions horizontalCentered="1"/>
  <pageMargins left="0.78740157480314965" right="0.59055118110236227" top="0.78740157480314965" bottom="0.78740157480314965" header="0.31496062992125984" footer="0.31496062992125984"/>
  <pageSetup scale="67" fitToHeight="0" orientation="portrait" r:id="rId1"/>
  <ignoredErrors>
    <ignoredError sqref="B4:B6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/>
  </sheetPr>
  <dimension ref="A1:F43"/>
  <sheetViews>
    <sheetView showGridLines="0" zoomScale="85" zoomScaleNormal="85" workbookViewId="0">
      <selection activeCell="C22" sqref="C22:D22"/>
    </sheetView>
  </sheetViews>
  <sheetFormatPr baseColWidth="10" defaultColWidth="11.42578125" defaultRowHeight="12.75"/>
  <cols>
    <col min="1" max="1" width="1.140625" style="47" customWidth="1"/>
    <col min="2" max="2" width="60" style="47" customWidth="1"/>
    <col min="3" max="3" width="14.7109375" style="47" customWidth="1"/>
    <col min="4" max="5" width="12.85546875" style="47" customWidth="1"/>
    <col min="6" max="6" width="4.28515625" style="20" customWidth="1"/>
    <col min="7" max="16384" width="11.42578125" style="47"/>
  </cols>
  <sheetData>
    <row r="1" spans="1:6" ht="15" customHeight="1">
      <c r="A1" s="691" t="s">
        <v>380</v>
      </c>
      <c r="B1" s="692"/>
      <c r="C1" s="692"/>
      <c r="D1" s="692"/>
      <c r="E1" s="693"/>
    </row>
    <row r="2" spans="1:6" ht="18" customHeight="1">
      <c r="A2" s="687" t="s">
        <v>387</v>
      </c>
      <c r="B2" s="652"/>
      <c r="C2" s="652"/>
      <c r="D2" s="652"/>
      <c r="E2" s="688"/>
    </row>
    <row r="3" spans="1:6" ht="18" customHeight="1">
      <c r="A3" s="694" t="s">
        <v>444</v>
      </c>
      <c r="B3" s="695"/>
      <c r="C3" s="695"/>
      <c r="D3" s="695"/>
      <c r="E3" s="696"/>
    </row>
    <row r="4" spans="1:6" s="20" customFormat="1" ht="6" customHeight="1"/>
    <row r="5" spans="1:6" s="20" customFormat="1" ht="6" customHeight="1"/>
    <row r="6" spans="1:6" s="20" customFormat="1" ht="14.25" customHeight="1">
      <c r="B6" s="217" t="s">
        <v>441</v>
      </c>
      <c r="C6" s="38"/>
      <c r="D6" s="23"/>
      <c r="E6" s="185"/>
      <c r="F6" s="24"/>
    </row>
    <row r="7" spans="1:6" s="20" customFormat="1" ht="6" customHeight="1"/>
    <row r="8" spans="1:6" s="20" customFormat="1" ht="6" customHeight="1"/>
    <row r="9" spans="1:6" s="20" customFormat="1" ht="14.25">
      <c r="A9" s="704" t="s">
        <v>74</v>
      </c>
      <c r="B9" s="704"/>
      <c r="C9" s="218" t="s">
        <v>128</v>
      </c>
      <c r="D9" s="218" t="s">
        <v>131</v>
      </c>
      <c r="E9" s="218" t="s">
        <v>435</v>
      </c>
    </row>
    <row r="10" spans="1:6" s="20" customFormat="1" ht="5.25" customHeight="1" thickBot="1">
      <c r="A10" s="168"/>
      <c r="B10" s="169"/>
      <c r="C10" s="189"/>
      <c r="D10" s="189"/>
      <c r="E10" s="189"/>
    </row>
    <row r="11" spans="1:6" s="20" customFormat="1" ht="13.5" thickBot="1">
      <c r="A11" s="219"/>
      <c r="B11" s="220" t="s">
        <v>357</v>
      </c>
      <c r="C11" s="221">
        <f>+C12+C13</f>
        <v>0</v>
      </c>
      <c r="D11" s="221">
        <f>+D12+D13</f>
        <v>0</v>
      </c>
      <c r="E11" s="222">
        <f>+E12+E13</f>
        <v>0</v>
      </c>
    </row>
    <row r="12" spans="1:6" s="20" customFormat="1">
      <c r="A12" s="705" t="s">
        <v>436</v>
      </c>
      <c r="B12" s="706"/>
      <c r="C12" s="223">
        <f>+[7]EAI!E33</f>
        <v>0</v>
      </c>
      <c r="D12" s="223">
        <f>+[7]EAI!H33</f>
        <v>0</v>
      </c>
      <c r="E12" s="224">
        <f>+[7]EAI!I33</f>
        <v>0</v>
      </c>
    </row>
    <row r="13" spans="1:6" s="20" customFormat="1" ht="13.5" thickBot="1">
      <c r="A13" s="707" t="s">
        <v>437</v>
      </c>
      <c r="B13" s="708"/>
      <c r="C13" s="225">
        <f>+[7]EAI!E46</f>
        <v>0</v>
      </c>
      <c r="D13" s="225">
        <f>+[7]EAI!H46</f>
        <v>0</v>
      </c>
      <c r="E13" s="226">
        <f>+[7]EAI!I46</f>
        <v>0</v>
      </c>
    </row>
    <row r="14" spans="1:6" s="20" customFormat="1" ht="13.5" thickBot="1">
      <c r="A14" s="227"/>
      <c r="B14" s="220" t="s">
        <v>358</v>
      </c>
      <c r="C14" s="221">
        <f>+C15+C16</f>
        <v>0</v>
      </c>
      <c r="D14" s="221">
        <f>+D15+D16</f>
        <v>0</v>
      </c>
      <c r="E14" s="222">
        <f>+E15+E16</f>
        <v>0</v>
      </c>
    </row>
    <row r="15" spans="1:6" s="20" customFormat="1">
      <c r="A15" s="709" t="s">
        <v>438</v>
      </c>
      <c r="B15" s="710"/>
      <c r="C15" s="223"/>
      <c r="D15" s="223"/>
      <c r="E15" s="224"/>
    </row>
    <row r="16" spans="1:6" s="20" customFormat="1" ht="13.5" thickBot="1">
      <c r="A16" s="711" t="s">
        <v>439</v>
      </c>
      <c r="B16" s="712"/>
      <c r="C16" s="228"/>
      <c r="D16" s="228"/>
      <c r="E16" s="229"/>
    </row>
    <row r="17" spans="1:5" s="20" customFormat="1" ht="13.5" thickBot="1">
      <c r="A17" s="230"/>
      <c r="B17" s="231" t="s">
        <v>359</v>
      </c>
      <c r="C17" s="232">
        <f>+C11-C14</f>
        <v>0</v>
      </c>
      <c r="D17" s="232">
        <f>+D11-D14</f>
        <v>0</v>
      </c>
      <c r="E17" s="233">
        <f>+E11-E14</f>
        <v>0</v>
      </c>
    </row>
    <row r="18" spans="1:5" s="20" customFormat="1" ht="13.5" thickBot="1"/>
    <row r="19" spans="1:5" s="20" customFormat="1" ht="15" thickBot="1">
      <c r="A19" s="713" t="s">
        <v>74</v>
      </c>
      <c r="B19" s="714"/>
      <c r="C19" s="234" t="s">
        <v>128</v>
      </c>
      <c r="D19" s="234" t="s">
        <v>131</v>
      </c>
      <c r="E19" s="235" t="s">
        <v>435</v>
      </c>
    </row>
    <row r="20" spans="1:5" s="20" customFormat="1" ht="6.75" customHeight="1">
      <c r="A20" s="236"/>
      <c r="B20" s="237"/>
      <c r="C20" s="237"/>
      <c r="D20" s="237"/>
      <c r="E20" s="238"/>
    </row>
    <row r="21" spans="1:5" s="20" customFormat="1">
      <c r="A21" s="715" t="s">
        <v>360</v>
      </c>
      <c r="B21" s="716"/>
      <c r="C21" s="225">
        <f>+C17</f>
        <v>0</v>
      </c>
      <c r="D21" s="225">
        <f>+D17</f>
        <v>0</v>
      </c>
      <c r="E21" s="226">
        <f>+E17</f>
        <v>0</v>
      </c>
    </row>
    <row r="22" spans="1:5" s="20" customFormat="1" ht="6" customHeight="1">
      <c r="A22" s="239"/>
      <c r="B22" s="240"/>
      <c r="C22" s="225"/>
      <c r="D22" s="225"/>
      <c r="E22" s="226"/>
    </row>
    <row r="23" spans="1:5" s="20" customFormat="1">
      <c r="A23" s="715" t="s">
        <v>361</v>
      </c>
      <c r="B23" s="716"/>
      <c r="C23" s="225"/>
      <c r="D23" s="225"/>
      <c r="E23" s="226"/>
    </row>
    <row r="24" spans="1:5" s="20" customFormat="1" ht="7.5" customHeight="1" thickBot="1">
      <c r="A24" s="241"/>
      <c r="B24" s="242"/>
      <c r="C24" s="228"/>
      <c r="D24" s="228"/>
      <c r="E24" s="229"/>
    </row>
    <row r="25" spans="1:5" s="20" customFormat="1" ht="13.5" thickBot="1">
      <c r="A25" s="241"/>
      <c r="B25" s="231" t="s">
        <v>362</v>
      </c>
      <c r="C25" s="243">
        <f>+C21-C23</f>
        <v>0</v>
      </c>
      <c r="D25" s="243">
        <f>+D21-D23</f>
        <v>0</v>
      </c>
      <c r="E25" s="244">
        <f>+E21-E23</f>
        <v>0</v>
      </c>
    </row>
    <row r="26" spans="1:5" s="20" customFormat="1" ht="13.5" thickBot="1"/>
    <row r="27" spans="1:5" s="20" customFormat="1" ht="15" thickBot="1">
      <c r="A27" s="702" t="s">
        <v>74</v>
      </c>
      <c r="B27" s="703"/>
      <c r="C27" s="245" t="s">
        <v>128</v>
      </c>
      <c r="D27" s="245" t="s">
        <v>131</v>
      </c>
      <c r="E27" s="246" t="s">
        <v>435</v>
      </c>
    </row>
    <row r="28" spans="1:5" s="20" customFormat="1" ht="5.25" customHeight="1">
      <c r="A28" s="236"/>
      <c r="B28" s="237"/>
      <c r="C28" s="237"/>
      <c r="D28" s="237"/>
      <c r="E28" s="238"/>
    </row>
    <row r="29" spans="1:5" s="20" customFormat="1">
      <c r="A29" s="715" t="s">
        <v>363</v>
      </c>
      <c r="B29" s="716"/>
      <c r="C29" s="225">
        <f>+[7]EAI!E52</f>
        <v>0</v>
      </c>
      <c r="D29" s="225">
        <f>+[7]EAI!H51</f>
        <v>0</v>
      </c>
      <c r="E29" s="226">
        <f>+[7]EAI!I54</f>
        <v>0</v>
      </c>
    </row>
    <row r="30" spans="1:5" s="20" customFormat="1" ht="5.25" customHeight="1">
      <c r="A30" s="239"/>
      <c r="B30" s="240"/>
      <c r="C30" s="225"/>
      <c r="D30" s="225"/>
      <c r="E30" s="226"/>
    </row>
    <row r="31" spans="1:5" s="20" customFormat="1" ht="13.5" thickBot="1">
      <c r="A31" s="718" t="s">
        <v>364</v>
      </c>
      <c r="B31" s="719"/>
      <c r="C31" s="228"/>
      <c r="D31" s="228"/>
      <c r="E31" s="229"/>
    </row>
    <row r="32" spans="1:5" s="20" customFormat="1" ht="13.5" customHeight="1" thickBot="1">
      <c r="A32" s="173"/>
      <c r="B32" s="247"/>
      <c r="C32" s="225"/>
      <c r="D32" s="225"/>
      <c r="E32" s="225"/>
    </row>
    <row r="33" spans="1:6" s="20" customFormat="1" ht="13.5" thickBot="1">
      <c r="A33" s="227"/>
      <c r="B33" s="220" t="s">
        <v>365</v>
      </c>
      <c r="C33" s="248">
        <f>+C29-C31</f>
        <v>0</v>
      </c>
      <c r="D33" s="248">
        <f>+D29-D31</f>
        <v>0</v>
      </c>
      <c r="E33" s="249">
        <f>+E29-E31</f>
        <v>0</v>
      </c>
    </row>
    <row r="34" spans="1:6" s="20" customFormat="1" ht="15" customHeight="1"/>
    <row r="35" spans="1:6" s="20" customFormat="1" ht="15" customHeight="1">
      <c r="A35" s="16" t="s">
        <v>76</v>
      </c>
      <c r="B35" s="16"/>
      <c r="C35" s="16"/>
      <c r="D35" s="16"/>
      <c r="E35" s="16"/>
    </row>
    <row r="36" spans="1:6" s="20" customFormat="1" ht="45" customHeight="1">
      <c r="B36" s="720" t="s">
        <v>366</v>
      </c>
      <c r="C36" s="720"/>
      <c r="D36" s="720"/>
      <c r="E36" s="720"/>
    </row>
    <row r="37" spans="1:6" s="20" customFormat="1" ht="27" customHeight="1">
      <c r="B37" s="720" t="s">
        <v>367</v>
      </c>
      <c r="C37" s="720"/>
      <c r="D37" s="720"/>
      <c r="E37" s="720"/>
    </row>
    <row r="38" spans="1:6" s="20" customFormat="1">
      <c r="B38" s="721" t="s">
        <v>368</v>
      </c>
      <c r="C38" s="721"/>
      <c r="D38" s="721"/>
      <c r="E38" s="721"/>
    </row>
    <row r="39" spans="1:6" s="20" customFormat="1">
      <c r="B39" s="39"/>
      <c r="C39" s="39"/>
      <c r="D39" s="39"/>
      <c r="E39" s="39"/>
    </row>
    <row r="40" spans="1:6" s="20" customFormat="1">
      <c r="B40" s="39"/>
      <c r="C40" s="39"/>
      <c r="D40" s="39"/>
      <c r="E40" s="39"/>
    </row>
    <row r="41" spans="1:6" s="20" customFormat="1" ht="10.5" customHeight="1">
      <c r="B41" s="24"/>
      <c r="D41" s="24"/>
      <c r="E41" s="24"/>
    </row>
    <row r="42" spans="1:6">
      <c r="B42" s="216" t="s">
        <v>77</v>
      </c>
      <c r="C42" s="717" t="s">
        <v>80</v>
      </c>
      <c r="D42" s="717"/>
      <c r="E42" s="717"/>
      <c r="F42" s="47"/>
    </row>
    <row r="43" spans="1:6">
      <c r="B43" s="55" t="s">
        <v>78</v>
      </c>
      <c r="C43" s="717" t="s">
        <v>79</v>
      </c>
      <c r="D43" s="717"/>
      <c r="E43" s="717"/>
    </row>
  </sheetData>
  <mergeCells count="19">
    <mergeCell ref="C42:E42"/>
    <mergeCell ref="C43:E43"/>
    <mergeCell ref="A29:B29"/>
    <mergeCell ref="A31:B31"/>
    <mergeCell ref="B36:E36"/>
    <mergeCell ref="B37:E37"/>
    <mergeCell ref="B38:E38"/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6" tint="-0.249977111117893"/>
    <pageSetUpPr fitToPage="1"/>
  </sheetPr>
  <dimension ref="A1:M48"/>
  <sheetViews>
    <sheetView showGridLines="0" zoomScale="85" zoomScaleNormal="85" workbookViewId="0">
      <selection activeCell="B4" sqref="B4"/>
    </sheetView>
  </sheetViews>
  <sheetFormatPr baseColWidth="10" defaultColWidth="11.42578125" defaultRowHeight="12.75"/>
  <cols>
    <col min="1" max="1" width="2.140625" style="20" customWidth="1"/>
    <col min="2" max="3" width="3.7109375" style="47" customWidth="1"/>
    <col min="4" max="4" width="65.7109375" style="47" customWidth="1"/>
    <col min="5" max="5" width="12.7109375" style="47" customWidth="1"/>
    <col min="6" max="6" width="14.28515625" style="47" customWidth="1"/>
    <col min="7" max="10" width="12.7109375" style="47" customWidth="1"/>
    <col min="11" max="11" width="11.42578125" style="47" customWidth="1"/>
    <col min="12" max="12" width="12.85546875" style="47" customWidth="1"/>
    <col min="13" max="13" width="3.140625" style="20" customWidth="1"/>
    <col min="14" max="16384" width="11.42578125" style="47"/>
  </cols>
  <sheetData>
    <row r="1" spans="2:12" ht="6" customHeight="1"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</row>
    <row r="2" spans="2:12" ht="13.5" customHeight="1">
      <c r="B2" s="652" t="s">
        <v>388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</row>
    <row r="3" spans="2:12" ht="20.25" customHeight="1">
      <c r="B3" s="652" t="s">
        <v>446</v>
      </c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2:12" s="20" customFormat="1" ht="8.2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2" s="20" customFormat="1" ht="24" customHeight="1">
      <c r="D5" s="22" t="s">
        <v>3</v>
      </c>
      <c r="E5" s="629" t="s">
        <v>440</v>
      </c>
      <c r="F5" s="629"/>
      <c r="G5" s="60"/>
      <c r="H5" s="60"/>
      <c r="I5" s="30"/>
      <c r="J5" s="30"/>
      <c r="K5" s="31"/>
      <c r="L5" s="45"/>
    </row>
    <row r="6" spans="2:12" s="20" customFormat="1" ht="8.2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2:12">
      <c r="B7" s="672" t="s">
        <v>74</v>
      </c>
      <c r="C7" s="728"/>
      <c r="D7" s="673"/>
      <c r="E7" s="671" t="s">
        <v>156</v>
      </c>
      <c r="F7" s="671"/>
      <c r="G7" s="671"/>
      <c r="H7" s="671"/>
      <c r="I7" s="671"/>
      <c r="J7" s="671"/>
      <c r="K7" s="671"/>
      <c r="L7" s="671" t="s">
        <v>150</v>
      </c>
    </row>
    <row r="8" spans="2:12" ht="25.5">
      <c r="B8" s="674"/>
      <c r="C8" s="729"/>
      <c r="D8" s="675"/>
      <c r="E8" s="155" t="s">
        <v>151</v>
      </c>
      <c r="F8" s="155" t="s">
        <v>152</v>
      </c>
      <c r="G8" s="155" t="s">
        <v>130</v>
      </c>
      <c r="H8" s="155" t="s">
        <v>340</v>
      </c>
      <c r="I8" s="155" t="s">
        <v>131</v>
      </c>
      <c r="J8" s="155" t="s">
        <v>341</v>
      </c>
      <c r="K8" s="155" t="s">
        <v>153</v>
      </c>
      <c r="L8" s="671"/>
    </row>
    <row r="9" spans="2:12" ht="15.75" customHeight="1">
      <c r="B9" s="676"/>
      <c r="C9" s="730"/>
      <c r="D9" s="677"/>
      <c r="E9" s="155">
        <v>1</v>
      </c>
      <c r="F9" s="155">
        <v>2</v>
      </c>
      <c r="G9" s="155" t="s">
        <v>154</v>
      </c>
      <c r="H9" s="155">
        <v>4</v>
      </c>
      <c r="I9" s="155">
        <v>5</v>
      </c>
      <c r="J9" s="155">
        <v>6</v>
      </c>
      <c r="K9" s="155">
        <v>7</v>
      </c>
      <c r="L9" s="155" t="s">
        <v>395</v>
      </c>
    </row>
    <row r="10" spans="2:12" ht="15" customHeight="1">
      <c r="B10" s="722" t="s">
        <v>195</v>
      </c>
      <c r="C10" s="708"/>
      <c r="D10" s="723"/>
      <c r="E10" s="250"/>
      <c r="F10" s="251"/>
      <c r="G10" s="251"/>
      <c r="H10" s="251"/>
      <c r="I10" s="251"/>
      <c r="J10" s="251"/>
      <c r="K10" s="251"/>
      <c r="L10" s="251"/>
    </row>
    <row r="11" spans="2:12">
      <c r="B11" s="156"/>
      <c r="C11" s="726" t="s">
        <v>196</v>
      </c>
      <c r="D11" s="727"/>
      <c r="E11" s="252">
        <f>SUM(E12:E13)</f>
        <v>1</v>
      </c>
      <c r="F11" s="252">
        <f t="shared" ref="F11:L11" si="0">SUM(F12:F13)</f>
        <v>5</v>
      </c>
      <c r="G11" s="252">
        <f t="shared" si="0"/>
        <v>6</v>
      </c>
      <c r="H11" s="252">
        <f t="shared" si="0"/>
        <v>6</v>
      </c>
      <c r="I11" s="252">
        <f t="shared" si="0"/>
        <v>5</v>
      </c>
      <c r="J11" s="252">
        <f t="shared" si="0"/>
        <v>4</v>
      </c>
      <c r="K11" s="252">
        <f t="shared" si="0"/>
        <v>4</v>
      </c>
      <c r="L11" s="252">
        <f t="shared" si="0"/>
        <v>1</v>
      </c>
    </row>
    <row r="12" spans="2:12">
      <c r="B12" s="156"/>
      <c r="C12" s="240"/>
      <c r="D12" s="157" t="s">
        <v>197</v>
      </c>
      <c r="E12" s="160">
        <v>1</v>
      </c>
      <c r="F12" s="160">
        <v>5</v>
      </c>
      <c r="G12" s="160">
        <f>+E12+F12</f>
        <v>6</v>
      </c>
      <c r="H12" s="160">
        <v>6</v>
      </c>
      <c r="I12" s="160">
        <v>5</v>
      </c>
      <c r="J12" s="160">
        <v>4</v>
      </c>
      <c r="K12" s="160">
        <v>4</v>
      </c>
      <c r="L12" s="160">
        <f t="shared" ref="L12:L39" si="1">+G12-I12</f>
        <v>1</v>
      </c>
    </row>
    <row r="13" spans="2:12">
      <c r="B13" s="156"/>
      <c r="C13" s="240"/>
      <c r="D13" s="157" t="s">
        <v>198</v>
      </c>
      <c r="E13" s="250"/>
      <c r="F13" s="251"/>
      <c r="G13" s="251"/>
      <c r="H13" s="251"/>
      <c r="I13" s="251"/>
      <c r="J13" s="251"/>
      <c r="K13" s="251"/>
      <c r="L13" s="251">
        <f t="shared" si="1"/>
        <v>0</v>
      </c>
    </row>
    <row r="14" spans="2:12">
      <c r="B14" s="156"/>
      <c r="C14" s="726" t="s">
        <v>199</v>
      </c>
      <c r="D14" s="727"/>
      <c r="E14" s="253">
        <f>SUM(E15:E22)</f>
        <v>0</v>
      </c>
      <c r="F14" s="253">
        <f>SUM(F15:F22)</f>
        <v>0</v>
      </c>
      <c r="G14" s="254"/>
      <c r="H14" s="253"/>
      <c r="I14" s="253">
        <f>SUM(I15:I22)</f>
        <v>0</v>
      </c>
      <c r="J14" s="253"/>
      <c r="K14" s="253">
        <f>SUM(K15:K22)</f>
        <v>0</v>
      </c>
      <c r="L14" s="254">
        <f t="shared" si="1"/>
        <v>0</v>
      </c>
    </row>
    <row r="15" spans="2:12">
      <c r="B15" s="156"/>
      <c r="C15" s="240"/>
      <c r="D15" s="157" t="s">
        <v>200</v>
      </c>
      <c r="E15" s="250"/>
      <c r="F15" s="251"/>
      <c r="G15" s="251"/>
      <c r="H15" s="251"/>
      <c r="I15" s="251"/>
      <c r="J15" s="251"/>
      <c r="K15" s="251"/>
      <c r="L15" s="251">
        <f t="shared" si="1"/>
        <v>0</v>
      </c>
    </row>
    <row r="16" spans="2:12">
      <c r="B16" s="156"/>
      <c r="C16" s="240"/>
      <c r="D16" s="157" t="s">
        <v>201</v>
      </c>
      <c r="E16" s="250"/>
      <c r="F16" s="251"/>
      <c r="G16" s="251"/>
      <c r="H16" s="251"/>
      <c r="I16" s="251"/>
      <c r="J16" s="251"/>
      <c r="K16" s="251"/>
      <c r="L16" s="251">
        <f t="shared" si="1"/>
        <v>0</v>
      </c>
    </row>
    <row r="17" spans="2:12">
      <c r="B17" s="156"/>
      <c r="C17" s="240"/>
      <c r="D17" s="157" t="s">
        <v>202</v>
      </c>
      <c r="E17" s="250"/>
      <c r="F17" s="251"/>
      <c r="G17" s="251"/>
      <c r="H17" s="251"/>
      <c r="I17" s="251"/>
      <c r="J17" s="251"/>
      <c r="K17" s="251"/>
      <c r="L17" s="251">
        <f t="shared" si="1"/>
        <v>0</v>
      </c>
    </row>
    <row r="18" spans="2:12">
      <c r="B18" s="156"/>
      <c r="C18" s="240"/>
      <c r="D18" s="157" t="s">
        <v>203</v>
      </c>
      <c r="E18" s="250"/>
      <c r="F18" s="251"/>
      <c r="G18" s="251"/>
      <c r="H18" s="251"/>
      <c r="I18" s="251"/>
      <c r="J18" s="251"/>
      <c r="K18" s="251"/>
      <c r="L18" s="251">
        <f t="shared" si="1"/>
        <v>0</v>
      </c>
    </row>
    <row r="19" spans="2:12">
      <c r="B19" s="156"/>
      <c r="C19" s="240"/>
      <c r="D19" s="157" t="s">
        <v>204</v>
      </c>
      <c r="E19" s="250"/>
      <c r="F19" s="251"/>
      <c r="G19" s="251"/>
      <c r="H19" s="251"/>
      <c r="I19" s="251"/>
      <c r="J19" s="251"/>
      <c r="K19" s="251"/>
      <c r="L19" s="251">
        <f t="shared" si="1"/>
        <v>0</v>
      </c>
    </row>
    <row r="20" spans="2:12">
      <c r="B20" s="156"/>
      <c r="C20" s="240"/>
      <c r="D20" s="157" t="s">
        <v>205</v>
      </c>
      <c r="E20" s="250"/>
      <c r="F20" s="251"/>
      <c r="G20" s="251"/>
      <c r="H20" s="251"/>
      <c r="I20" s="251"/>
      <c r="J20" s="251"/>
      <c r="K20" s="251"/>
      <c r="L20" s="251">
        <f t="shared" si="1"/>
        <v>0</v>
      </c>
    </row>
    <row r="21" spans="2:12">
      <c r="B21" s="156"/>
      <c r="C21" s="240"/>
      <c r="D21" s="157" t="s">
        <v>206</v>
      </c>
      <c r="E21" s="250"/>
      <c r="F21" s="251"/>
      <c r="G21" s="251"/>
      <c r="H21" s="251"/>
      <c r="I21" s="251"/>
      <c r="J21" s="251"/>
      <c r="K21" s="251"/>
      <c r="L21" s="251">
        <f t="shared" si="1"/>
        <v>0</v>
      </c>
    </row>
    <row r="22" spans="2:12">
      <c r="B22" s="156"/>
      <c r="C22" s="240"/>
      <c r="D22" s="157" t="s">
        <v>207</v>
      </c>
      <c r="E22" s="250"/>
      <c r="F22" s="251"/>
      <c r="G22" s="251"/>
      <c r="H22" s="251"/>
      <c r="I22" s="251"/>
      <c r="J22" s="251"/>
      <c r="K22" s="251"/>
      <c r="L22" s="251">
        <f t="shared" si="1"/>
        <v>0</v>
      </c>
    </row>
    <row r="23" spans="2:12">
      <c r="B23" s="156"/>
      <c r="C23" s="726" t="s">
        <v>208</v>
      </c>
      <c r="D23" s="727"/>
      <c r="E23" s="253">
        <f>SUM(E24:E26)</f>
        <v>0</v>
      </c>
      <c r="F23" s="253"/>
      <c r="G23" s="254"/>
      <c r="H23" s="253"/>
      <c r="I23" s="253"/>
      <c r="J23" s="253"/>
      <c r="K23" s="253"/>
      <c r="L23" s="254">
        <f t="shared" si="1"/>
        <v>0</v>
      </c>
    </row>
    <row r="24" spans="2:12">
      <c r="B24" s="156"/>
      <c r="C24" s="240"/>
      <c r="D24" s="157" t="s">
        <v>209</v>
      </c>
      <c r="E24" s="250"/>
      <c r="F24" s="251"/>
      <c r="G24" s="251"/>
      <c r="H24" s="251"/>
      <c r="I24" s="251"/>
      <c r="J24" s="251"/>
      <c r="K24" s="251"/>
      <c r="L24" s="251">
        <f t="shared" si="1"/>
        <v>0</v>
      </c>
    </row>
    <row r="25" spans="2:12">
      <c r="B25" s="156"/>
      <c r="C25" s="240"/>
      <c r="D25" s="157" t="s">
        <v>210</v>
      </c>
      <c r="E25" s="250"/>
      <c r="F25" s="251"/>
      <c r="G25" s="251"/>
      <c r="H25" s="251"/>
      <c r="I25" s="251"/>
      <c r="J25" s="251"/>
      <c r="K25" s="251"/>
      <c r="L25" s="251">
        <f t="shared" si="1"/>
        <v>0</v>
      </c>
    </row>
    <row r="26" spans="2:12">
      <c r="B26" s="156"/>
      <c r="C26" s="240"/>
      <c r="D26" s="157" t="s">
        <v>211</v>
      </c>
      <c r="E26" s="250"/>
      <c r="F26" s="251"/>
      <c r="G26" s="251"/>
      <c r="H26" s="251"/>
      <c r="I26" s="251"/>
      <c r="J26" s="251"/>
      <c r="K26" s="251"/>
      <c r="L26" s="251">
        <f t="shared" si="1"/>
        <v>0</v>
      </c>
    </row>
    <row r="27" spans="2:12">
      <c r="B27" s="156"/>
      <c r="C27" s="726" t="s">
        <v>212</v>
      </c>
      <c r="D27" s="727"/>
      <c r="E27" s="253">
        <f>SUM(E28:E29)</f>
        <v>0</v>
      </c>
      <c r="F27" s="253"/>
      <c r="G27" s="254"/>
      <c r="H27" s="253"/>
      <c r="I27" s="253"/>
      <c r="J27" s="253"/>
      <c r="K27" s="253"/>
      <c r="L27" s="254">
        <f t="shared" si="1"/>
        <v>0</v>
      </c>
    </row>
    <row r="28" spans="2:12">
      <c r="B28" s="156"/>
      <c r="C28" s="240"/>
      <c r="D28" s="157" t="s">
        <v>213</v>
      </c>
      <c r="E28" s="250"/>
      <c r="F28" s="251"/>
      <c r="G28" s="251"/>
      <c r="H28" s="251"/>
      <c r="I28" s="251"/>
      <c r="J28" s="251"/>
      <c r="K28" s="251"/>
      <c r="L28" s="251">
        <f t="shared" si="1"/>
        <v>0</v>
      </c>
    </row>
    <row r="29" spans="2:12">
      <c r="B29" s="156"/>
      <c r="C29" s="240"/>
      <c r="D29" s="157" t="s">
        <v>214</v>
      </c>
      <c r="E29" s="250"/>
      <c r="F29" s="251"/>
      <c r="G29" s="251"/>
      <c r="H29" s="251"/>
      <c r="I29" s="251"/>
      <c r="J29" s="251"/>
      <c r="K29" s="251"/>
      <c r="L29" s="251">
        <f t="shared" si="1"/>
        <v>0</v>
      </c>
    </row>
    <row r="30" spans="2:12">
      <c r="B30" s="156"/>
      <c r="C30" s="726" t="s">
        <v>215</v>
      </c>
      <c r="D30" s="727"/>
      <c r="E30" s="253">
        <f>SUM(E31:E34)</f>
        <v>0</v>
      </c>
      <c r="F30" s="253"/>
      <c r="G30" s="254"/>
      <c r="H30" s="253"/>
      <c r="I30" s="253"/>
      <c r="J30" s="253"/>
      <c r="K30" s="253"/>
      <c r="L30" s="254">
        <f t="shared" si="1"/>
        <v>0</v>
      </c>
    </row>
    <row r="31" spans="2:12">
      <c r="B31" s="156"/>
      <c r="C31" s="240"/>
      <c r="D31" s="157" t="s">
        <v>216</v>
      </c>
      <c r="E31" s="250"/>
      <c r="F31" s="251"/>
      <c r="G31" s="251"/>
      <c r="H31" s="251"/>
      <c r="I31" s="251"/>
      <c r="J31" s="251"/>
      <c r="K31" s="251"/>
      <c r="L31" s="251">
        <f t="shared" si="1"/>
        <v>0</v>
      </c>
    </row>
    <row r="32" spans="2:12">
      <c r="B32" s="156"/>
      <c r="C32" s="240"/>
      <c r="D32" s="157" t="s">
        <v>217</v>
      </c>
      <c r="E32" s="250"/>
      <c r="F32" s="251"/>
      <c r="G32" s="251"/>
      <c r="H32" s="251"/>
      <c r="I32" s="251"/>
      <c r="J32" s="251"/>
      <c r="K32" s="251"/>
      <c r="L32" s="251">
        <f t="shared" si="1"/>
        <v>0</v>
      </c>
    </row>
    <row r="33" spans="1:13">
      <c r="B33" s="156"/>
      <c r="C33" s="240"/>
      <c r="D33" s="157" t="s">
        <v>218</v>
      </c>
      <c r="E33" s="250"/>
      <c r="F33" s="251"/>
      <c r="G33" s="251"/>
      <c r="H33" s="251"/>
      <c r="I33" s="251"/>
      <c r="J33" s="251"/>
      <c r="K33" s="251"/>
      <c r="L33" s="251">
        <f t="shared" si="1"/>
        <v>0</v>
      </c>
    </row>
    <row r="34" spans="1:13">
      <c r="B34" s="156"/>
      <c r="C34" s="240"/>
      <c r="D34" s="157" t="s">
        <v>219</v>
      </c>
      <c r="E34" s="250"/>
      <c r="F34" s="251"/>
      <c r="G34" s="251"/>
      <c r="H34" s="251"/>
      <c r="I34" s="251"/>
      <c r="J34" s="251"/>
      <c r="K34" s="251"/>
      <c r="L34" s="251">
        <f t="shared" si="1"/>
        <v>0</v>
      </c>
    </row>
    <row r="35" spans="1:13">
      <c r="B35" s="156"/>
      <c r="C35" s="726" t="s">
        <v>220</v>
      </c>
      <c r="D35" s="727"/>
      <c r="E35" s="253">
        <f>SUM(E36)</f>
        <v>0</v>
      </c>
      <c r="F35" s="253"/>
      <c r="G35" s="254"/>
      <c r="H35" s="253"/>
      <c r="I35" s="253"/>
      <c r="J35" s="253"/>
      <c r="K35" s="253"/>
      <c r="L35" s="254">
        <f t="shared" si="1"/>
        <v>0</v>
      </c>
    </row>
    <row r="36" spans="1:13">
      <c r="B36" s="156"/>
      <c r="C36" s="240"/>
      <c r="D36" s="157" t="s">
        <v>221</v>
      </c>
      <c r="E36" s="250"/>
      <c r="F36" s="251"/>
      <c r="G36" s="251"/>
      <c r="H36" s="251"/>
      <c r="I36" s="251"/>
      <c r="J36" s="251"/>
      <c r="K36" s="251"/>
      <c r="L36" s="251">
        <f t="shared" si="1"/>
        <v>0</v>
      </c>
    </row>
    <row r="37" spans="1:13" ht="15" customHeight="1">
      <c r="B37" s="722" t="s">
        <v>222</v>
      </c>
      <c r="C37" s="708"/>
      <c r="D37" s="723"/>
      <c r="E37" s="250"/>
      <c r="F37" s="251"/>
      <c r="G37" s="251"/>
      <c r="H37" s="251"/>
      <c r="I37" s="251"/>
      <c r="J37" s="251"/>
      <c r="K37" s="251"/>
      <c r="L37" s="251">
        <f t="shared" si="1"/>
        <v>0</v>
      </c>
    </row>
    <row r="38" spans="1:13" ht="15" customHeight="1">
      <c r="B38" s="722" t="s">
        <v>223</v>
      </c>
      <c r="C38" s="708"/>
      <c r="D38" s="723"/>
      <c r="E38" s="250"/>
      <c r="F38" s="251"/>
      <c r="G38" s="251"/>
      <c r="H38" s="251"/>
      <c r="I38" s="251"/>
      <c r="J38" s="251"/>
      <c r="K38" s="251"/>
      <c r="L38" s="251">
        <f t="shared" si="1"/>
        <v>0</v>
      </c>
    </row>
    <row r="39" spans="1:13" ht="15.75" customHeight="1">
      <c r="B39" s="722" t="s">
        <v>224</v>
      </c>
      <c r="C39" s="708"/>
      <c r="D39" s="723"/>
      <c r="E39" s="250"/>
      <c r="F39" s="251"/>
      <c r="G39" s="251"/>
      <c r="H39" s="251"/>
      <c r="I39" s="251"/>
      <c r="J39" s="251"/>
      <c r="K39" s="251"/>
      <c r="L39" s="251">
        <f t="shared" si="1"/>
        <v>0</v>
      </c>
    </row>
    <row r="40" spans="1:13">
      <c r="B40" s="255"/>
      <c r="C40" s="256"/>
      <c r="D40" s="257"/>
      <c r="E40" s="258"/>
      <c r="F40" s="259"/>
      <c r="G40" s="259"/>
      <c r="H40" s="259"/>
      <c r="I40" s="259"/>
      <c r="J40" s="259"/>
      <c r="K40" s="259"/>
      <c r="L40" s="259"/>
    </row>
    <row r="41" spans="1:13" s="153" customFormat="1" ht="16.5" customHeight="1">
      <c r="A41" s="76"/>
      <c r="B41" s="182"/>
      <c r="C41" s="724" t="s">
        <v>155</v>
      </c>
      <c r="D41" s="725"/>
      <c r="E41" s="260">
        <f>+E11+E14+E23+E27+E30+E35+E37+E38+E39</f>
        <v>1</v>
      </c>
      <c r="F41" s="260">
        <f t="shared" ref="F41:L41" si="2">+F11+F14+F23+F27+F30+F35+F37+F38+F39</f>
        <v>5</v>
      </c>
      <c r="G41" s="260">
        <f t="shared" si="2"/>
        <v>6</v>
      </c>
      <c r="H41" s="260">
        <f t="shared" si="2"/>
        <v>6</v>
      </c>
      <c r="I41" s="260">
        <f t="shared" si="2"/>
        <v>5</v>
      </c>
      <c r="J41" s="260">
        <f t="shared" si="2"/>
        <v>4</v>
      </c>
      <c r="K41" s="260">
        <f t="shared" si="2"/>
        <v>4</v>
      </c>
      <c r="L41" s="260">
        <f t="shared" si="2"/>
        <v>1</v>
      </c>
      <c r="M41" s="76"/>
    </row>
    <row r="42" spans="1:13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3">
      <c r="B43" s="16" t="s">
        <v>76</v>
      </c>
      <c r="F43" s="20"/>
      <c r="G43" s="20"/>
      <c r="H43" s="20"/>
      <c r="I43" s="20"/>
      <c r="J43" s="20"/>
      <c r="K43" s="20"/>
      <c r="L43" s="20"/>
    </row>
    <row r="46" spans="1:13">
      <c r="D46" s="52"/>
    </row>
    <row r="47" spans="1:13">
      <c r="D47" s="55" t="s">
        <v>77</v>
      </c>
      <c r="G47" s="632" t="s">
        <v>80</v>
      </c>
      <c r="H47" s="632"/>
      <c r="I47" s="632"/>
      <c r="J47" s="632"/>
      <c r="K47" s="632"/>
      <c r="L47" s="632"/>
    </row>
    <row r="48" spans="1:13">
      <c r="D48" s="55" t="s">
        <v>78</v>
      </c>
      <c r="G48" s="657" t="s">
        <v>79</v>
      </c>
      <c r="H48" s="657"/>
      <c r="I48" s="657"/>
      <c r="J48" s="657"/>
      <c r="K48" s="657"/>
      <c r="L48" s="657"/>
    </row>
  </sheetData>
  <mergeCells count="20">
    <mergeCell ref="B10:D10"/>
    <mergeCell ref="C11:D11"/>
    <mergeCell ref="C14:D14"/>
    <mergeCell ref="C23:D23"/>
    <mergeCell ref="C27:D27"/>
    <mergeCell ref="B1:L1"/>
    <mergeCell ref="B2:L2"/>
    <mergeCell ref="B3:L3"/>
    <mergeCell ref="B7:D9"/>
    <mergeCell ref="E7:K7"/>
    <mergeCell ref="L7:L8"/>
    <mergeCell ref="E5:F5"/>
    <mergeCell ref="B39:D39"/>
    <mergeCell ref="C41:D41"/>
    <mergeCell ref="G47:L47"/>
    <mergeCell ref="G48:L48"/>
    <mergeCell ref="C30:D30"/>
    <mergeCell ref="C35:D35"/>
    <mergeCell ref="B37:D37"/>
    <mergeCell ref="B38:D38"/>
  </mergeCells>
  <pageMargins left="0.25" right="0.7" top="0.44" bottom="0.75" header="0.3" footer="0.3"/>
  <pageSetup scale="70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-0.249977111117893"/>
    <pageSetUpPr fitToPage="1"/>
  </sheetPr>
  <dimension ref="A1:Q48"/>
  <sheetViews>
    <sheetView showGridLines="0" zoomScale="85" zoomScaleNormal="85" workbookViewId="0">
      <selection activeCell="B4" sqref="B4"/>
    </sheetView>
  </sheetViews>
  <sheetFormatPr baseColWidth="10" defaultColWidth="11.42578125" defaultRowHeight="12.75"/>
  <cols>
    <col min="1" max="1" width="2.140625" style="20" customWidth="1"/>
    <col min="2" max="3" width="3.7109375" style="47" customWidth="1"/>
    <col min="4" max="4" width="29.42578125" style="47" customWidth="1"/>
    <col min="5" max="5" width="12.7109375" style="47" customWidth="1"/>
    <col min="6" max="6" width="14.42578125" style="47" customWidth="1"/>
    <col min="7" max="7" width="12.42578125" style="47" customWidth="1"/>
    <col min="8" max="13" width="12.7109375" style="47" customWidth="1"/>
    <col min="14" max="14" width="11.42578125" style="47" customWidth="1"/>
    <col min="15" max="15" width="12.85546875" style="47" customWidth="1"/>
    <col min="16" max="16" width="14.5703125" style="20" customWidth="1"/>
    <col min="17" max="17" width="14" style="47" customWidth="1"/>
    <col min="18" max="16384" width="11.42578125" style="47"/>
  </cols>
  <sheetData>
    <row r="1" spans="2:17" ht="6" customHeight="1"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</row>
    <row r="2" spans="2:17" ht="13.5" customHeight="1">
      <c r="B2" s="652" t="s">
        <v>390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</row>
    <row r="3" spans="2:17" ht="20.25" customHeight="1">
      <c r="B3" s="652" t="s">
        <v>442</v>
      </c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</row>
    <row r="4" spans="2:17" s="20" customFormat="1" ht="8.2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7" s="20" customFormat="1" ht="24" customHeight="1">
      <c r="D5" s="22" t="s">
        <v>3</v>
      </c>
      <c r="E5" s="629" t="s">
        <v>440</v>
      </c>
      <c r="F5" s="629"/>
      <c r="G5" s="59"/>
      <c r="H5" s="60"/>
      <c r="I5" s="60"/>
      <c r="J5" s="60"/>
      <c r="K5" s="60"/>
      <c r="L5" s="30"/>
      <c r="M5" s="30"/>
      <c r="N5" s="31"/>
      <c r="O5" s="45"/>
    </row>
    <row r="6" spans="2:17" s="20" customFormat="1" ht="8.2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2:17" ht="15" customHeight="1">
      <c r="B7" s="672" t="s">
        <v>391</v>
      </c>
      <c r="C7" s="728"/>
      <c r="D7" s="673"/>
      <c r="E7" s="731" t="s">
        <v>392</v>
      </c>
      <c r="F7" s="261"/>
      <c r="G7" s="731" t="s">
        <v>389</v>
      </c>
      <c r="H7" s="734" t="s">
        <v>149</v>
      </c>
      <c r="I7" s="735"/>
      <c r="J7" s="735"/>
      <c r="K7" s="735"/>
      <c r="L7" s="735"/>
      <c r="M7" s="735"/>
      <c r="N7" s="736"/>
      <c r="O7" s="671" t="s">
        <v>150</v>
      </c>
      <c r="P7" s="737" t="s">
        <v>428</v>
      </c>
      <c r="Q7" s="654"/>
    </row>
    <row r="8" spans="2:17" ht="51">
      <c r="B8" s="674"/>
      <c r="C8" s="729"/>
      <c r="D8" s="675"/>
      <c r="E8" s="732"/>
      <c r="F8" s="262" t="s">
        <v>393</v>
      </c>
      <c r="G8" s="732"/>
      <c r="H8" s="155" t="s">
        <v>151</v>
      </c>
      <c r="I8" s="155" t="s">
        <v>152</v>
      </c>
      <c r="J8" s="155" t="s">
        <v>130</v>
      </c>
      <c r="K8" s="155" t="s">
        <v>340</v>
      </c>
      <c r="L8" s="155" t="s">
        <v>131</v>
      </c>
      <c r="M8" s="155" t="s">
        <v>341</v>
      </c>
      <c r="N8" s="155" t="s">
        <v>153</v>
      </c>
      <c r="O8" s="671"/>
      <c r="P8" s="263" t="s">
        <v>429</v>
      </c>
      <c r="Q8" s="263" t="s">
        <v>430</v>
      </c>
    </row>
    <row r="9" spans="2:17" ht="15.75" customHeight="1">
      <c r="B9" s="676"/>
      <c r="C9" s="730"/>
      <c r="D9" s="677"/>
      <c r="E9" s="733"/>
      <c r="F9" s="264"/>
      <c r="G9" s="733"/>
      <c r="H9" s="155">
        <v>1</v>
      </c>
      <c r="I9" s="155">
        <v>2</v>
      </c>
      <c r="J9" s="155" t="s">
        <v>154</v>
      </c>
      <c r="K9" s="155">
        <v>4</v>
      </c>
      <c r="L9" s="155">
        <v>5</v>
      </c>
      <c r="M9" s="155">
        <v>6</v>
      </c>
      <c r="N9" s="155">
        <v>7</v>
      </c>
      <c r="O9" s="155" t="s">
        <v>395</v>
      </c>
      <c r="P9" s="79" t="s">
        <v>431</v>
      </c>
      <c r="Q9" s="79" t="s">
        <v>432</v>
      </c>
    </row>
    <row r="10" spans="2:17" ht="15" customHeight="1">
      <c r="B10" s="722"/>
      <c r="C10" s="708"/>
      <c r="D10" s="723"/>
      <c r="E10" s="250"/>
      <c r="F10" s="250"/>
      <c r="G10" s="251"/>
      <c r="H10" s="251"/>
      <c r="I10" s="251"/>
      <c r="J10" s="251"/>
      <c r="K10" s="251"/>
      <c r="L10" s="251"/>
      <c r="M10" s="251"/>
      <c r="N10" s="251"/>
      <c r="O10" s="251"/>
      <c r="P10" s="92"/>
      <c r="Q10" s="265"/>
    </row>
    <row r="11" spans="2:17">
      <c r="B11" s="156"/>
      <c r="C11" s="726"/>
      <c r="D11" s="727"/>
      <c r="E11" s="253"/>
      <c r="F11" s="253"/>
      <c r="G11" s="253">
        <f>+G12+G13</f>
        <v>101</v>
      </c>
      <c r="H11" s="266">
        <f>+H12</f>
        <v>10</v>
      </c>
      <c r="I11" s="266">
        <f t="shared" ref="I11:O11" si="0">+I12</f>
        <v>5</v>
      </c>
      <c r="J11" s="266">
        <f t="shared" si="0"/>
        <v>15</v>
      </c>
      <c r="K11" s="266">
        <f t="shared" si="0"/>
        <v>6</v>
      </c>
      <c r="L11" s="266">
        <f t="shared" si="0"/>
        <v>5</v>
      </c>
      <c r="M11" s="266">
        <f t="shared" si="0"/>
        <v>4</v>
      </c>
      <c r="N11" s="266">
        <f t="shared" si="0"/>
        <v>4</v>
      </c>
      <c r="O11" s="266">
        <f t="shared" si="0"/>
        <v>10</v>
      </c>
      <c r="P11" s="267">
        <f>L11/H11</f>
        <v>0.5</v>
      </c>
      <c r="Q11" s="268">
        <f>L11/J11</f>
        <v>0.33333333333333331</v>
      </c>
    </row>
    <row r="12" spans="2:17">
      <c r="B12" s="156"/>
      <c r="C12" s="240"/>
      <c r="D12" s="157" t="s">
        <v>426</v>
      </c>
      <c r="E12" s="250"/>
      <c r="F12" s="250"/>
      <c r="G12" s="251"/>
      <c r="H12" s="160">
        <v>10</v>
      </c>
      <c r="I12" s="160">
        <v>5</v>
      </c>
      <c r="J12" s="160">
        <f>+H12+I12</f>
        <v>15</v>
      </c>
      <c r="K12" s="160">
        <v>6</v>
      </c>
      <c r="L12" s="160">
        <v>5</v>
      </c>
      <c r="M12" s="160">
        <v>4</v>
      </c>
      <c r="N12" s="160">
        <v>4</v>
      </c>
      <c r="O12" s="160">
        <f>+J12-L12</f>
        <v>10</v>
      </c>
      <c r="P12" s="267">
        <f t="shared" ref="P12:P39" si="1">L12/H12</f>
        <v>0.5</v>
      </c>
      <c r="Q12" s="268">
        <f t="shared" ref="Q12:Q39" si="2">L12/J12</f>
        <v>0.33333333333333331</v>
      </c>
    </row>
    <row r="13" spans="2:17">
      <c r="B13" s="156"/>
      <c r="C13" s="240"/>
      <c r="D13" s="157"/>
      <c r="E13" s="250" t="s">
        <v>425</v>
      </c>
      <c r="F13" s="250" t="s">
        <v>424</v>
      </c>
      <c r="G13" s="269" t="s">
        <v>427</v>
      </c>
      <c r="H13" s="251"/>
      <c r="I13" s="251"/>
      <c r="J13" s="251"/>
      <c r="K13" s="251"/>
      <c r="L13" s="251"/>
      <c r="M13" s="251"/>
      <c r="N13" s="251"/>
      <c r="O13" s="251">
        <f t="shared" ref="O13:O39" si="3">+H13-L13</f>
        <v>0</v>
      </c>
      <c r="P13" s="267" t="e">
        <f>L13/H13</f>
        <v>#DIV/0!</v>
      </c>
      <c r="Q13" s="268" t="e">
        <f t="shared" si="2"/>
        <v>#DIV/0!</v>
      </c>
    </row>
    <row r="14" spans="2:17">
      <c r="B14" s="156"/>
      <c r="C14" s="726"/>
      <c r="D14" s="727"/>
      <c r="E14" s="253">
        <f>SUM(E15:E22)</f>
        <v>0</v>
      </c>
      <c r="F14" s="253"/>
      <c r="G14" s="253">
        <f>SUM(G15:G22)</f>
        <v>0</v>
      </c>
      <c r="H14" s="254"/>
      <c r="I14" s="253"/>
      <c r="J14" s="253"/>
      <c r="K14" s="253"/>
      <c r="L14" s="253">
        <f>SUM(L15:L22)</f>
        <v>0</v>
      </c>
      <c r="M14" s="253"/>
      <c r="N14" s="253">
        <f>SUM(N15:N22)</f>
        <v>0</v>
      </c>
      <c r="O14" s="254">
        <f t="shared" si="3"/>
        <v>0</v>
      </c>
      <c r="P14" s="267" t="e">
        <f t="shared" si="1"/>
        <v>#DIV/0!</v>
      </c>
      <c r="Q14" s="268" t="e">
        <f t="shared" si="2"/>
        <v>#DIV/0!</v>
      </c>
    </row>
    <row r="15" spans="2:17">
      <c r="B15" s="156"/>
      <c r="C15" s="240"/>
      <c r="D15" s="157"/>
      <c r="E15" s="250"/>
      <c r="F15" s="250"/>
      <c r="G15" s="251"/>
      <c r="H15" s="251"/>
      <c r="I15" s="251"/>
      <c r="J15" s="251"/>
      <c r="K15" s="251"/>
      <c r="L15" s="251"/>
      <c r="M15" s="251"/>
      <c r="N15" s="251"/>
      <c r="O15" s="251">
        <f t="shared" si="3"/>
        <v>0</v>
      </c>
      <c r="P15" s="267" t="e">
        <f t="shared" si="1"/>
        <v>#DIV/0!</v>
      </c>
      <c r="Q15" s="268" t="e">
        <f t="shared" si="2"/>
        <v>#DIV/0!</v>
      </c>
    </row>
    <row r="16" spans="2:17">
      <c r="B16" s="156"/>
      <c r="C16" s="240"/>
      <c r="D16" s="157"/>
      <c r="E16" s="250"/>
      <c r="F16" s="250"/>
      <c r="G16" s="251"/>
      <c r="H16" s="251"/>
      <c r="I16" s="251"/>
      <c r="J16" s="251"/>
      <c r="K16" s="251"/>
      <c r="L16" s="251"/>
      <c r="M16" s="251"/>
      <c r="N16" s="251"/>
      <c r="O16" s="251">
        <f t="shared" si="3"/>
        <v>0</v>
      </c>
      <c r="P16" s="267" t="e">
        <f t="shared" si="1"/>
        <v>#DIV/0!</v>
      </c>
      <c r="Q16" s="268" t="e">
        <f t="shared" si="2"/>
        <v>#DIV/0!</v>
      </c>
    </row>
    <row r="17" spans="2:17">
      <c r="B17" s="156"/>
      <c r="C17" s="240"/>
      <c r="D17" s="157"/>
      <c r="E17" s="250"/>
      <c r="F17" s="250"/>
      <c r="G17" s="251"/>
      <c r="H17" s="251"/>
      <c r="I17" s="251"/>
      <c r="J17" s="251"/>
      <c r="K17" s="251"/>
      <c r="L17" s="251"/>
      <c r="M17" s="251"/>
      <c r="N17" s="251"/>
      <c r="O17" s="251">
        <f t="shared" si="3"/>
        <v>0</v>
      </c>
      <c r="P17" s="267" t="e">
        <f t="shared" si="1"/>
        <v>#DIV/0!</v>
      </c>
      <c r="Q17" s="268" t="e">
        <f t="shared" si="2"/>
        <v>#DIV/0!</v>
      </c>
    </row>
    <row r="18" spans="2:17">
      <c r="B18" s="156"/>
      <c r="C18" s="240"/>
      <c r="D18" s="157"/>
      <c r="E18" s="250"/>
      <c r="F18" s="250"/>
      <c r="G18" s="251"/>
      <c r="H18" s="251"/>
      <c r="I18" s="251"/>
      <c r="J18" s="251"/>
      <c r="K18" s="251"/>
      <c r="L18" s="251"/>
      <c r="M18" s="251"/>
      <c r="N18" s="251"/>
      <c r="O18" s="251">
        <f t="shared" si="3"/>
        <v>0</v>
      </c>
      <c r="P18" s="267" t="e">
        <f t="shared" si="1"/>
        <v>#DIV/0!</v>
      </c>
      <c r="Q18" s="268" t="e">
        <f t="shared" si="2"/>
        <v>#DIV/0!</v>
      </c>
    </row>
    <row r="19" spans="2:17">
      <c r="B19" s="156"/>
      <c r="C19" s="240"/>
      <c r="D19" s="157"/>
      <c r="E19" s="250"/>
      <c r="F19" s="250"/>
      <c r="G19" s="251"/>
      <c r="H19" s="251"/>
      <c r="I19" s="251"/>
      <c r="J19" s="251"/>
      <c r="K19" s="251"/>
      <c r="L19" s="251"/>
      <c r="M19" s="251"/>
      <c r="N19" s="251"/>
      <c r="O19" s="251">
        <f t="shared" si="3"/>
        <v>0</v>
      </c>
      <c r="P19" s="267" t="e">
        <f t="shared" si="1"/>
        <v>#DIV/0!</v>
      </c>
      <c r="Q19" s="268" t="e">
        <f t="shared" si="2"/>
        <v>#DIV/0!</v>
      </c>
    </row>
    <row r="20" spans="2:17">
      <c r="B20" s="156"/>
      <c r="C20" s="240"/>
      <c r="D20" s="157"/>
      <c r="E20" s="250"/>
      <c r="F20" s="250"/>
      <c r="G20" s="251"/>
      <c r="H20" s="251"/>
      <c r="I20" s="251"/>
      <c r="J20" s="251"/>
      <c r="K20" s="251"/>
      <c r="L20" s="251"/>
      <c r="M20" s="251"/>
      <c r="N20" s="251"/>
      <c r="O20" s="251">
        <f t="shared" si="3"/>
        <v>0</v>
      </c>
      <c r="P20" s="267" t="e">
        <f t="shared" si="1"/>
        <v>#DIV/0!</v>
      </c>
      <c r="Q20" s="268" t="e">
        <f t="shared" si="2"/>
        <v>#DIV/0!</v>
      </c>
    </row>
    <row r="21" spans="2:17">
      <c r="B21" s="156"/>
      <c r="C21" s="240"/>
      <c r="D21" s="157"/>
      <c r="E21" s="250"/>
      <c r="F21" s="250"/>
      <c r="G21" s="251"/>
      <c r="H21" s="251"/>
      <c r="I21" s="251"/>
      <c r="J21" s="251"/>
      <c r="K21" s="251"/>
      <c r="L21" s="251"/>
      <c r="M21" s="251"/>
      <c r="N21" s="251"/>
      <c r="O21" s="251">
        <f t="shared" si="3"/>
        <v>0</v>
      </c>
      <c r="P21" s="267" t="e">
        <f t="shared" si="1"/>
        <v>#DIV/0!</v>
      </c>
      <c r="Q21" s="268" t="e">
        <f t="shared" si="2"/>
        <v>#DIV/0!</v>
      </c>
    </row>
    <row r="22" spans="2:17">
      <c r="B22" s="156"/>
      <c r="C22" s="240"/>
      <c r="D22" s="157"/>
      <c r="E22" s="250"/>
      <c r="F22" s="250"/>
      <c r="G22" s="251"/>
      <c r="H22" s="251"/>
      <c r="I22" s="251"/>
      <c r="J22" s="251"/>
      <c r="K22" s="251"/>
      <c r="L22" s="251"/>
      <c r="M22" s="251"/>
      <c r="N22" s="251"/>
      <c r="O22" s="251">
        <f t="shared" si="3"/>
        <v>0</v>
      </c>
      <c r="P22" s="267" t="e">
        <f t="shared" si="1"/>
        <v>#DIV/0!</v>
      </c>
      <c r="Q22" s="268" t="e">
        <f t="shared" si="2"/>
        <v>#DIV/0!</v>
      </c>
    </row>
    <row r="23" spans="2:17">
      <c r="B23" s="156"/>
      <c r="C23" s="726"/>
      <c r="D23" s="727"/>
      <c r="E23" s="253">
        <f>SUM(E24:E26)</f>
        <v>0</v>
      </c>
      <c r="F23" s="253"/>
      <c r="G23" s="253">
        <f>SUM(G24:G26)</f>
        <v>0</v>
      </c>
      <c r="H23" s="254"/>
      <c r="I23" s="253"/>
      <c r="J23" s="253"/>
      <c r="K23" s="253"/>
      <c r="L23" s="253">
        <f>SUM(L24:L26)</f>
        <v>0</v>
      </c>
      <c r="M23" s="253"/>
      <c r="N23" s="253">
        <f>SUM(N24:N26)</f>
        <v>0</v>
      </c>
      <c r="O23" s="254">
        <f t="shared" si="3"/>
        <v>0</v>
      </c>
      <c r="P23" s="267" t="e">
        <f t="shared" si="1"/>
        <v>#DIV/0!</v>
      </c>
      <c r="Q23" s="268" t="e">
        <f t="shared" si="2"/>
        <v>#DIV/0!</v>
      </c>
    </row>
    <row r="24" spans="2:17">
      <c r="B24" s="156"/>
      <c r="C24" s="240"/>
      <c r="D24" s="157"/>
      <c r="E24" s="250"/>
      <c r="F24" s="250"/>
      <c r="G24" s="251"/>
      <c r="H24" s="251"/>
      <c r="I24" s="251"/>
      <c r="J24" s="251"/>
      <c r="K24" s="251"/>
      <c r="L24" s="251"/>
      <c r="M24" s="251"/>
      <c r="N24" s="251"/>
      <c r="O24" s="251">
        <f t="shared" si="3"/>
        <v>0</v>
      </c>
      <c r="P24" s="267" t="e">
        <f t="shared" si="1"/>
        <v>#DIV/0!</v>
      </c>
      <c r="Q24" s="268" t="e">
        <f t="shared" si="2"/>
        <v>#DIV/0!</v>
      </c>
    </row>
    <row r="25" spans="2:17">
      <c r="B25" s="156"/>
      <c r="C25" s="240"/>
      <c r="D25" s="157"/>
      <c r="E25" s="250"/>
      <c r="F25" s="250"/>
      <c r="G25" s="251"/>
      <c r="H25" s="251"/>
      <c r="I25" s="251"/>
      <c r="J25" s="251"/>
      <c r="K25" s="251"/>
      <c r="L25" s="251"/>
      <c r="M25" s="251"/>
      <c r="N25" s="251"/>
      <c r="O25" s="251">
        <f t="shared" si="3"/>
        <v>0</v>
      </c>
      <c r="P25" s="267" t="e">
        <f t="shared" si="1"/>
        <v>#DIV/0!</v>
      </c>
      <c r="Q25" s="268" t="e">
        <f t="shared" si="2"/>
        <v>#DIV/0!</v>
      </c>
    </row>
    <row r="26" spans="2:17">
      <c r="B26" s="156"/>
      <c r="C26" s="240"/>
      <c r="D26" s="157"/>
      <c r="E26" s="250"/>
      <c r="F26" s="250"/>
      <c r="G26" s="251"/>
      <c r="H26" s="251"/>
      <c r="I26" s="251"/>
      <c r="J26" s="251"/>
      <c r="K26" s="251"/>
      <c r="L26" s="251"/>
      <c r="M26" s="251"/>
      <c r="N26" s="251"/>
      <c r="O26" s="251">
        <f t="shared" si="3"/>
        <v>0</v>
      </c>
      <c r="P26" s="267" t="e">
        <f t="shared" si="1"/>
        <v>#DIV/0!</v>
      </c>
      <c r="Q26" s="268" t="e">
        <f t="shared" si="2"/>
        <v>#DIV/0!</v>
      </c>
    </row>
    <row r="27" spans="2:17">
      <c r="B27" s="156"/>
      <c r="C27" s="726"/>
      <c r="D27" s="727"/>
      <c r="E27" s="253">
        <f>SUM(E28:E29)</f>
        <v>0</v>
      </c>
      <c r="F27" s="253"/>
      <c r="G27" s="253">
        <f>SUM(G28:G29)</f>
        <v>0</v>
      </c>
      <c r="H27" s="254"/>
      <c r="I27" s="253"/>
      <c r="J27" s="253"/>
      <c r="K27" s="253"/>
      <c r="L27" s="253">
        <f>SUM(L28:L29)</f>
        <v>0</v>
      </c>
      <c r="M27" s="253"/>
      <c r="N27" s="253">
        <f>SUM(N28:N29)</f>
        <v>0</v>
      </c>
      <c r="O27" s="254">
        <f t="shared" si="3"/>
        <v>0</v>
      </c>
      <c r="P27" s="267" t="e">
        <f t="shared" si="1"/>
        <v>#DIV/0!</v>
      </c>
      <c r="Q27" s="268" t="e">
        <f t="shared" si="2"/>
        <v>#DIV/0!</v>
      </c>
    </row>
    <row r="28" spans="2:17">
      <c r="B28" s="156"/>
      <c r="C28" s="240"/>
      <c r="D28" s="157"/>
      <c r="E28" s="250"/>
      <c r="F28" s="250"/>
      <c r="G28" s="251"/>
      <c r="H28" s="251"/>
      <c r="I28" s="251"/>
      <c r="J28" s="251"/>
      <c r="K28" s="251"/>
      <c r="L28" s="251"/>
      <c r="M28" s="251"/>
      <c r="N28" s="251"/>
      <c r="O28" s="251">
        <f t="shared" si="3"/>
        <v>0</v>
      </c>
      <c r="P28" s="267" t="e">
        <f t="shared" si="1"/>
        <v>#DIV/0!</v>
      </c>
      <c r="Q28" s="268" t="e">
        <f t="shared" si="2"/>
        <v>#DIV/0!</v>
      </c>
    </row>
    <row r="29" spans="2:17">
      <c r="B29" s="156"/>
      <c r="C29" s="240"/>
      <c r="D29" s="157"/>
      <c r="E29" s="250"/>
      <c r="F29" s="250"/>
      <c r="G29" s="251"/>
      <c r="H29" s="251"/>
      <c r="I29" s="251"/>
      <c r="J29" s="251"/>
      <c r="K29" s="251"/>
      <c r="L29" s="251"/>
      <c r="M29" s="251"/>
      <c r="N29" s="251"/>
      <c r="O29" s="251">
        <f t="shared" si="3"/>
        <v>0</v>
      </c>
      <c r="P29" s="267" t="e">
        <f t="shared" si="1"/>
        <v>#DIV/0!</v>
      </c>
      <c r="Q29" s="268" t="e">
        <f t="shared" si="2"/>
        <v>#DIV/0!</v>
      </c>
    </row>
    <row r="30" spans="2:17">
      <c r="B30" s="156"/>
      <c r="C30" s="726"/>
      <c r="D30" s="727"/>
      <c r="E30" s="253">
        <f>SUM(E31:E34)</f>
        <v>0</v>
      </c>
      <c r="F30" s="253"/>
      <c r="G30" s="253">
        <f>SUM(G31:G34)</f>
        <v>0</v>
      </c>
      <c r="H30" s="254"/>
      <c r="I30" s="253"/>
      <c r="J30" s="253"/>
      <c r="K30" s="253"/>
      <c r="L30" s="253">
        <f>SUM(L31:L34)</f>
        <v>0</v>
      </c>
      <c r="M30" s="253"/>
      <c r="N30" s="253">
        <f>SUM(N31:N34)</f>
        <v>0</v>
      </c>
      <c r="O30" s="254">
        <f t="shared" si="3"/>
        <v>0</v>
      </c>
      <c r="P30" s="267" t="e">
        <f t="shared" si="1"/>
        <v>#DIV/0!</v>
      </c>
      <c r="Q30" s="268" t="e">
        <f t="shared" si="2"/>
        <v>#DIV/0!</v>
      </c>
    </row>
    <row r="31" spans="2:17">
      <c r="B31" s="156"/>
      <c r="C31" s="240"/>
      <c r="D31" s="157"/>
      <c r="E31" s="250"/>
      <c r="F31" s="250"/>
      <c r="G31" s="251"/>
      <c r="H31" s="251"/>
      <c r="I31" s="251"/>
      <c r="J31" s="251"/>
      <c r="K31" s="251"/>
      <c r="L31" s="251"/>
      <c r="M31" s="251"/>
      <c r="N31" s="251"/>
      <c r="O31" s="251">
        <f t="shared" si="3"/>
        <v>0</v>
      </c>
      <c r="P31" s="267" t="e">
        <f t="shared" si="1"/>
        <v>#DIV/0!</v>
      </c>
      <c r="Q31" s="268" t="e">
        <f t="shared" si="2"/>
        <v>#DIV/0!</v>
      </c>
    </row>
    <row r="32" spans="2:17">
      <c r="B32" s="156"/>
      <c r="C32" s="240"/>
      <c r="D32" s="157"/>
      <c r="E32" s="250"/>
      <c r="F32" s="250"/>
      <c r="G32" s="251"/>
      <c r="H32" s="251"/>
      <c r="I32" s="251"/>
      <c r="J32" s="251"/>
      <c r="K32" s="251"/>
      <c r="L32" s="251"/>
      <c r="M32" s="251"/>
      <c r="N32" s="251"/>
      <c r="O32" s="251">
        <f t="shared" si="3"/>
        <v>0</v>
      </c>
      <c r="P32" s="267" t="e">
        <f t="shared" si="1"/>
        <v>#DIV/0!</v>
      </c>
      <c r="Q32" s="268" t="e">
        <f t="shared" si="2"/>
        <v>#DIV/0!</v>
      </c>
    </row>
    <row r="33" spans="1:17">
      <c r="B33" s="156"/>
      <c r="C33" s="240"/>
      <c r="D33" s="157"/>
      <c r="E33" s="250"/>
      <c r="F33" s="250"/>
      <c r="G33" s="251"/>
      <c r="H33" s="251"/>
      <c r="I33" s="251"/>
      <c r="J33" s="251"/>
      <c r="K33" s="251"/>
      <c r="L33" s="251"/>
      <c r="M33" s="251"/>
      <c r="N33" s="251"/>
      <c r="O33" s="251">
        <f t="shared" si="3"/>
        <v>0</v>
      </c>
      <c r="P33" s="267" t="e">
        <f t="shared" si="1"/>
        <v>#DIV/0!</v>
      </c>
      <c r="Q33" s="268" t="e">
        <f t="shared" si="2"/>
        <v>#DIV/0!</v>
      </c>
    </row>
    <row r="34" spans="1:17">
      <c r="B34" s="156"/>
      <c r="C34" s="240"/>
      <c r="D34" s="157"/>
      <c r="E34" s="250"/>
      <c r="F34" s="250"/>
      <c r="G34" s="251"/>
      <c r="H34" s="251"/>
      <c r="I34" s="251"/>
      <c r="J34" s="251"/>
      <c r="K34" s="251"/>
      <c r="L34" s="251"/>
      <c r="M34" s="251"/>
      <c r="N34" s="251"/>
      <c r="O34" s="251">
        <f t="shared" si="3"/>
        <v>0</v>
      </c>
      <c r="P34" s="267" t="e">
        <f t="shared" si="1"/>
        <v>#DIV/0!</v>
      </c>
      <c r="Q34" s="268" t="e">
        <f t="shared" si="2"/>
        <v>#DIV/0!</v>
      </c>
    </row>
    <row r="35" spans="1:17">
      <c r="B35" s="156"/>
      <c r="C35" s="726"/>
      <c r="D35" s="727"/>
      <c r="E35" s="253">
        <f>SUM(E36)</f>
        <v>0</v>
      </c>
      <c r="F35" s="253"/>
      <c r="G35" s="253">
        <f>SUM(G36)</f>
        <v>0</v>
      </c>
      <c r="H35" s="254"/>
      <c r="I35" s="253"/>
      <c r="J35" s="253"/>
      <c r="K35" s="253"/>
      <c r="L35" s="253">
        <f>SUM(L36)</f>
        <v>0</v>
      </c>
      <c r="M35" s="253"/>
      <c r="N35" s="253">
        <f>SUM(N36)</f>
        <v>0</v>
      </c>
      <c r="O35" s="254">
        <f t="shared" si="3"/>
        <v>0</v>
      </c>
      <c r="P35" s="267" t="e">
        <f t="shared" si="1"/>
        <v>#DIV/0!</v>
      </c>
      <c r="Q35" s="268" t="e">
        <f t="shared" si="2"/>
        <v>#DIV/0!</v>
      </c>
    </row>
    <row r="36" spans="1:17">
      <c r="B36" s="156"/>
      <c r="C36" s="240"/>
      <c r="D36" s="157"/>
      <c r="E36" s="250"/>
      <c r="F36" s="250"/>
      <c r="G36" s="251"/>
      <c r="H36" s="251"/>
      <c r="I36" s="251"/>
      <c r="J36" s="251"/>
      <c r="K36" s="251"/>
      <c r="L36" s="251"/>
      <c r="M36" s="251"/>
      <c r="N36" s="251"/>
      <c r="O36" s="251">
        <f t="shared" si="3"/>
        <v>0</v>
      </c>
      <c r="P36" s="267" t="e">
        <f t="shared" si="1"/>
        <v>#DIV/0!</v>
      </c>
      <c r="Q36" s="268" t="e">
        <f t="shared" si="2"/>
        <v>#DIV/0!</v>
      </c>
    </row>
    <row r="37" spans="1:17" ht="15" customHeight="1">
      <c r="B37" s="722"/>
      <c r="C37" s="708"/>
      <c r="D37" s="723"/>
      <c r="E37" s="250"/>
      <c r="F37" s="250"/>
      <c r="G37" s="251"/>
      <c r="H37" s="251"/>
      <c r="I37" s="251"/>
      <c r="J37" s="251"/>
      <c r="K37" s="251"/>
      <c r="L37" s="251"/>
      <c r="M37" s="251"/>
      <c r="N37" s="251"/>
      <c r="O37" s="251">
        <f t="shared" si="3"/>
        <v>0</v>
      </c>
      <c r="P37" s="267" t="e">
        <f t="shared" si="1"/>
        <v>#DIV/0!</v>
      </c>
      <c r="Q37" s="268" t="e">
        <f t="shared" si="2"/>
        <v>#DIV/0!</v>
      </c>
    </row>
    <row r="38" spans="1:17" ht="15" customHeight="1">
      <c r="B38" s="722"/>
      <c r="C38" s="708"/>
      <c r="D38" s="723"/>
      <c r="E38" s="250"/>
      <c r="F38" s="250"/>
      <c r="G38" s="251"/>
      <c r="H38" s="251"/>
      <c r="I38" s="251"/>
      <c r="J38" s="251"/>
      <c r="K38" s="251"/>
      <c r="L38" s="251"/>
      <c r="M38" s="251"/>
      <c r="N38" s="251"/>
      <c r="O38" s="251">
        <f t="shared" si="3"/>
        <v>0</v>
      </c>
      <c r="P38" s="267" t="e">
        <f t="shared" si="1"/>
        <v>#DIV/0!</v>
      </c>
      <c r="Q38" s="268" t="e">
        <f t="shared" si="2"/>
        <v>#DIV/0!</v>
      </c>
    </row>
    <row r="39" spans="1:17" ht="15.75" customHeight="1">
      <c r="B39" s="722"/>
      <c r="C39" s="708"/>
      <c r="D39" s="723"/>
      <c r="E39" s="250"/>
      <c r="F39" s="250"/>
      <c r="G39" s="251"/>
      <c r="H39" s="251"/>
      <c r="I39" s="251"/>
      <c r="J39" s="251"/>
      <c r="K39" s="251"/>
      <c r="L39" s="251"/>
      <c r="M39" s="251"/>
      <c r="N39" s="251"/>
      <c r="O39" s="251">
        <f t="shared" si="3"/>
        <v>0</v>
      </c>
      <c r="P39" s="267" t="e">
        <f t="shared" si="1"/>
        <v>#DIV/0!</v>
      </c>
      <c r="Q39" s="268" t="e">
        <f t="shared" si="2"/>
        <v>#DIV/0!</v>
      </c>
    </row>
    <row r="40" spans="1:17">
      <c r="B40" s="255"/>
      <c r="C40" s="256"/>
      <c r="D40" s="257"/>
      <c r="E40" s="258"/>
      <c r="F40" s="258"/>
      <c r="G40" s="259"/>
      <c r="H40" s="259"/>
      <c r="I40" s="259"/>
      <c r="J40" s="259"/>
      <c r="K40" s="259"/>
      <c r="L40" s="259"/>
      <c r="M40" s="259"/>
      <c r="N40" s="259"/>
      <c r="O40" s="259"/>
      <c r="P40" s="267"/>
      <c r="Q40" s="268"/>
    </row>
    <row r="41" spans="1:17" s="153" customFormat="1">
      <c r="A41" s="76"/>
      <c r="B41" s="182"/>
      <c r="C41" s="724" t="s">
        <v>155</v>
      </c>
      <c r="D41" s="725"/>
      <c r="E41" s="260">
        <v>0</v>
      </c>
      <c r="F41" s="260">
        <v>0</v>
      </c>
      <c r="G41" s="260">
        <v>0</v>
      </c>
      <c r="H41" s="260">
        <v>0</v>
      </c>
      <c r="I41" s="260">
        <v>0</v>
      </c>
      <c r="J41" s="260">
        <v>0</v>
      </c>
      <c r="K41" s="260">
        <v>0</v>
      </c>
      <c r="L41" s="260">
        <v>0</v>
      </c>
      <c r="M41" s="260">
        <v>0</v>
      </c>
      <c r="N41" s="260">
        <v>0</v>
      </c>
      <c r="O41" s="260">
        <v>0</v>
      </c>
      <c r="P41" s="738"/>
      <c r="Q41" s="739"/>
    </row>
    <row r="42" spans="1:17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7">
      <c r="B43" s="16" t="s">
        <v>76</v>
      </c>
      <c r="G43" s="20"/>
      <c r="H43" s="20"/>
      <c r="I43" s="20"/>
      <c r="J43" s="20"/>
      <c r="K43" s="20"/>
      <c r="L43" s="20"/>
      <c r="M43" s="20"/>
      <c r="N43" s="20"/>
      <c r="O43" s="20"/>
    </row>
    <row r="46" spans="1:17">
      <c r="D46" s="52"/>
    </row>
    <row r="47" spans="1:17">
      <c r="D47" s="55" t="s">
        <v>77</v>
      </c>
      <c r="H47" s="632" t="s">
        <v>80</v>
      </c>
      <c r="I47" s="632"/>
      <c r="J47" s="632"/>
      <c r="K47" s="632"/>
      <c r="L47" s="632"/>
      <c r="M47" s="632"/>
      <c r="N47" s="632"/>
      <c r="O47" s="632"/>
    </row>
    <row r="48" spans="1:17">
      <c r="D48" s="55" t="s">
        <v>78</v>
      </c>
      <c r="H48" s="657" t="s">
        <v>79</v>
      </c>
      <c r="I48" s="657"/>
      <c r="J48" s="657"/>
      <c r="K48" s="657"/>
      <c r="L48" s="657"/>
      <c r="M48" s="657"/>
      <c r="N48" s="657"/>
      <c r="O48" s="657"/>
    </row>
  </sheetData>
  <mergeCells count="24">
    <mergeCell ref="P7:Q7"/>
    <mergeCell ref="P41:Q41"/>
    <mergeCell ref="B1:O1"/>
    <mergeCell ref="B2:O2"/>
    <mergeCell ref="B3:O3"/>
    <mergeCell ref="B7:D9"/>
    <mergeCell ref="O7:O8"/>
    <mergeCell ref="E5:F5"/>
    <mergeCell ref="H48:O48"/>
    <mergeCell ref="G7:G9"/>
    <mergeCell ref="E7:E9"/>
    <mergeCell ref="H7:N7"/>
    <mergeCell ref="C35:D35"/>
    <mergeCell ref="B37:D37"/>
    <mergeCell ref="B38:D38"/>
    <mergeCell ref="B39:D39"/>
    <mergeCell ref="C41:D41"/>
    <mergeCell ref="H47:O47"/>
    <mergeCell ref="B10:D10"/>
    <mergeCell ref="C11:D11"/>
    <mergeCell ref="C14:D14"/>
    <mergeCell ref="C23:D23"/>
    <mergeCell ref="C27:D27"/>
    <mergeCell ref="C30:D30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 xr:uid="{00000000-0002-0000-1500-000000000000}"/>
  </dataValidations>
  <pageMargins left="0.25" right="0.7" top="0.44" bottom="0.75" header="0.3" footer="0.3"/>
  <pageSetup scale="70" fitToHeight="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6" tint="-0.249977111117893"/>
    <pageSetUpPr fitToPage="1"/>
  </sheetPr>
  <dimension ref="A1:Y48"/>
  <sheetViews>
    <sheetView showGridLines="0" zoomScale="85" zoomScaleNormal="85" workbookViewId="0">
      <selection activeCell="B4" sqref="B4"/>
    </sheetView>
  </sheetViews>
  <sheetFormatPr baseColWidth="10" defaultColWidth="11.42578125" defaultRowHeight="12.75"/>
  <cols>
    <col min="1" max="1" width="2.140625" style="20" customWidth="1"/>
    <col min="2" max="2" width="5.85546875" style="47" customWidth="1"/>
    <col min="3" max="3" width="15.7109375" style="47" customWidth="1"/>
    <col min="4" max="8" width="5.42578125" style="47" customWidth="1"/>
    <col min="9" max="13" width="12.7109375" style="47" customWidth="1"/>
    <col min="14" max="14" width="11.42578125" style="47" customWidth="1"/>
    <col min="15" max="15" width="12.85546875" style="47" customWidth="1"/>
    <col min="16" max="16" width="10.85546875" style="20" customWidth="1"/>
    <col min="17" max="16384" width="11.42578125" style="47"/>
  </cols>
  <sheetData>
    <row r="1" spans="2:25" ht="6" customHeight="1">
      <c r="B1" s="652" t="s">
        <v>423</v>
      </c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</row>
    <row r="2" spans="2:25" ht="13.5" customHeight="1"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</row>
    <row r="3" spans="2:25" ht="20.25" customHeight="1">
      <c r="B3" s="652" t="s">
        <v>446</v>
      </c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</row>
    <row r="4" spans="2:25" s="20" customFormat="1" ht="8.2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25" s="20" customFormat="1" ht="24" customHeight="1">
      <c r="D5" s="22" t="s">
        <v>3</v>
      </c>
      <c r="E5" s="60" t="s">
        <v>440</v>
      </c>
      <c r="F5" s="60"/>
      <c r="G5" s="59"/>
      <c r="H5" s="60"/>
      <c r="I5" s="60"/>
      <c r="J5" s="60"/>
      <c r="K5" s="60"/>
      <c r="L5" s="30"/>
      <c r="M5" s="30"/>
      <c r="N5" s="31"/>
      <c r="O5" s="45"/>
    </row>
    <row r="6" spans="2:25" s="20" customFormat="1" ht="8.2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2:25" ht="15" customHeight="1">
      <c r="B7" s="744" t="s">
        <v>396</v>
      </c>
      <c r="C7" s="745"/>
      <c r="D7" s="746" t="s">
        <v>397</v>
      </c>
      <c r="E7" s="639"/>
      <c r="F7" s="639"/>
      <c r="G7" s="639"/>
      <c r="H7" s="747"/>
      <c r="I7" s="748" t="s">
        <v>398</v>
      </c>
      <c r="J7" s="748"/>
      <c r="K7" s="748"/>
      <c r="L7" s="748"/>
      <c r="M7" s="748"/>
      <c r="N7" s="748"/>
      <c r="O7" s="748"/>
      <c r="P7" s="748" t="s">
        <v>399</v>
      </c>
      <c r="Q7" s="748"/>
      <c r="R7" s="748"/>
      <c r="S7" s="748"/>
      <c r="T7" s="748"/>
      <c r="U7" s="748" t="s">
        <v>400</v>
      </c>
      <c r="V7" s="748"/>
      <c r="W7" s="748"/>
      <c r="X7" s="748"/>
      <c r="Y7" s="748"/>
    </row>
    <row r="8" spans="2:25">
      <c r="B8" s="749" t="s">
        <v>401</v>
      </c>
      <c r="C8" s="749" t="s">
        <v>402</v>
      </c>
      <c r="D8" s="751" t="s">
        <v>403</v>
      </c>
      <c r="E8" s="751" t="s">
        <v>404</v>
      </c>
      <c r="F8" s="751" t="s">
        <v>405</v>
      </c>
      <c r="G8" s="751" t="s">
        <v>406</v>
      </c>
      <c r="H8" s="751" t="s">
        <v>389</v>
      </c>
      <c r="I8" s="740" t="s">
        <v>407</v>
      </c>
      <c r="J8" s="740" t="s">
        <v>408</v>
      </c>
      <c r="K8" s="740" t="s">
        <v>409</v>
      </c>
      <c r="L8" s="740" t="s">
        <v>410</v>
      </c>
      <c r="M8" s="740" t="s">
        <v>411</v>
      </c>
      <c r="N8" s="740" t="s">
        <v>412</v>
      </c>
      <c r="O8" s="740" t="s">
        <v>413</v>
      </c>
      <c r="P8" s="740" t="s">
        <v>414</v>
      </c>
      <c r="Q8" s="740" t="s">
        <v>415</v>
      </c>
      <c r="R8" s="740" t="s">
        <v>416</v>
      </c>
      <c r="S8" s="742" t="s">
        <v>417</v>
      </c>
      <c r="T8" s="743"/>
      <c r="U8" s="740" t="s">
        <v>151</v>
      </c>
      <c r="V8" s="740" t="s">
        <v>130</v>
      </c>
      <c r="W8" s="740" t="s">
        <v>131</v>
      </c>
      <c r="X8" s="742" t="s">
        <v>418</v>
      </c>
      <c r="Y8" s="743"/>
    </row>
    <row r="9" spans="2:25" ht="15.75" customHeight="1">
      <c r="B9" s="750"/>
      <c r="C9" s="750"/>
      <c r="D9" s="752"/>
      <c r="E9" s="752"/>
      <c r="F9" s="752"/>
      <c r="G9" s="752"/>
      <c r="H9" s="752"/>
      <c r="I9" s="753"/>
      <c r="J9" s="753"/>
      <c r="K9" s="753"/>
      <c r="L9" s="753"/>
      <c r="M9" s="753"/>
      <c r="N9" s="753"/>
      <c r="O9" s="753"/>
      <c r="P9" s="753"/>
      <c r="Q9" s="753"/>
      <c r="R9" s="753"/>
      <c r="S9" s="270" t="s">
        <v>419</v>
      </c>
      <c r="T9" s="270" t="s">
        <v>420</v>
      </c>
      <c r="U9" s="741"/>
      <c r="V9" s="741"/>
      <c r="W9" s="741"/>
      <c r="X9" s="271" t="s">
        <v>421</v>
      </c>
      <c r="Y9" s="271" t="s">
        <v>422</v>
      </c>
    </row>
    <row r="10" spans="2:25" ht="15" customHeight="1">
      <c r="B10" s="272"/>
      <c r="C10" s="273"/>
      <c r="D10" s="274"/>
      <c r="E10" s="250"/>
      <c r="F10" s="250"/>
      <c r="G10" s="251"/>
      <c r="H10" s="275"/>
      <c r="I10" s="276"/>
      <c r="J10" s="277"/>
      <c r="K10" s="277"/>
      <c r="L10" s="277"/>
      <c r="M10" s="277"/>
      <c r="N10" s="277"/>
      <c r="O10" s="278"/>
      <c r="P10" s="279"/>
      <c r="Q10" s="48"/>
      <c r="R10" s="48"/>
      <c r="S10" s="48"/>
      <c r="T10" s="49"/>
      <c r="U10" s="48"/>
      <c r="V10" s="48"/>
      <c r="W10" s="48"/>
      <c r="X10" s="48"/>
      <c r="Y10" s="49"/>
    </row>
    <row r="11" spans="2:25">
      <c r="B11" s="280"/>
      <c r="C11" s="281"/>
      <c r="D11" s="282"/>
      <c r="E11" s="253"/>
      <c r="F11" s="253"/>
      <c r="G11" s="253"/>
      <c r="H11" s="283"/>
      <c r="I11" s="283"/>
      <c r="J11" s="284"/>
      <c r="K11" s="284"/>
      <c r="L11" s="284"/>
      <c r="M11" s="284"/>
      <c r="N11" s="284"/>
      <c r="O11" s="252"/>
      <c r="P11" s="24"/>
      <c r="Q11" s="50"/>
      <c r="R11" s="50"/>
      <c r="S11" s="50"/>
      <c r="T11" s="51"/>
      <c r="U11" s="50"/>
      <c r="V11" s="50"/>
      <c r="W11" s="50"/>
      <c r="X11" s="50"/>
      <c r="Y11" s="51"/>
    </row>
    <row r="12" spans="2:25">
      <c r="B12" s="280"/>
      <c r="C12" s="281"/>
      <c r="D12" s="282"/>
      <c r="E12" s="250"/>
      <c r="F12" s="250"/>
      <c r="G12" s="251"/>
      <c r="H12" s="285"/>
      <c r="I12" s="285"/>
      <c r="J12" s="286"/>
      <c r="K12" s="286"/>
      <c r="L12" s="286"/>
      <c r="M12" s="286"/>
      <c r="N12" s="286"/>
      <c r="O12" s="287"/>
      <c r="P12" s="24"/>
      <c r="Q12" s="50"/>
      <c r="R12" s="50"/>
      <c r="S12" s="50"/>
      <c r="T12" s="51"/>
      <c r="U12" s="50"/>
      <c r="V12" s="50"/>
      <c r="W12" s="50"/>
      <c r="X12" s="50"/>
      <c r="Y12" s="51"/>
    </row>
    <row r="13" spans="2:25">
      <c r="B13" s="280"/>
      <c r="C13" s="281"/>
      <c r="D13" s="282"/>
      <c r="E13" s="250"/>
      <c r="F13" s="250"/>
      <c r="G13" s="251"/>
      <c r="H13" s="275"/>
      <c r="I13" s="275"/>
      <c r="J13" s="225"/>
      <c r="K13" s="225"/>
      <c r="L13" s="225"/>
      <c r="M13" s="225"/>
      <c r="N13" s="225"/>
      <c r="O13" s="250"/>
      <c r="P13" s="24"/>
      <c r="Q13" s="50"/>
      <c r="R13" s="50"/>
      <c r="S13" s="50"/>
      <c r="T13" s="51"/>
      <c r="U13" s="50"/>
      <c r="V13" s="50"/>
      <c r="W13" s="50"/>
      <c r="X13" s="50"/>
      <c r="Y13" s="51"/>
    </row>
    <row r="14" spans="2:25">
      <c r="B14" s="280"/>
      <c r="C14" s="281"/>
      <c r="D14" s="282"/>
      <c r="E14" s="253"/>
      <c r="F14" s="253"/>
      <c r="G14" s="253"/>
      <c r="H14" s="288"/>
      <c r="I14" s="288"/>
      <c r="J14" s="289"/>
      <c r="K14" s="289"/>
      <c r="L14" s="289"/>
      <c r="M14" s="289"/>
      <c r="N14" s="289"/>
      <c r="O14" s="253"/>
      <c r="P14" s="24"/>
      <c r="Q14" s="50"/>
      <c r="R14" s="50"/>
      <c r="S14" s="50"/>
      <c r="T14" s="51"/>
      <c r="U14" s="50"/>
      <c r="V14" s="50"/>
      <c r="W14" s="50"/>
      <c r="X14" s="50"/>
      <c r="Y14" s="51"/>
    </row>
    <row r="15" spans="2:25">
      <c r="B15" s="280"/>
      <c r="C15" s="281"/>
      <c r="D15" s="282"/>
      <c r="E15" s="250"/>
      <c r="F15" s="250"/>
      <c r="G15" s="251"/>
      <c r="H15" s="275"/>
      <c r="I15" s="275"/>
      <c r="J15" s="225"/>
      <c r="K15" s="225"/>
      <c r="L15" s="225"/>
      <c r="M15" s="225"/>
      <c r="N15" s="225"/>
      <c r="O15" s="250"/>
      <c r="P15" s="24"/>
      <c r="Q15" s="50"/>
      <c r="R15" s="50"/>
      <c r="S15" s="50"/>
      <c r="T15" s="51"/>
      <c r="U15" s="50"/>
      <c r="V15" s="50"/>
      <c r="W15" s="50"/>
      <c r="X15" s="50"/>
      <c r="Y15" s="51"/>
    </row>
    <row r="16" spans="2:25">
      <c r="B16" s="280"/>
      <c r="C16" s="281"/>
      <c r="D16" s="282"/>
      <c r="E16" s="250"/>
      <c r="F16" s="250"/>
      <c r="G16" s="251"/>
      <c r="H16" s="275"/>
      <c r="I16" s="275"/>
      <c r="J16" s="225"/>
      <c r="K16" s="225"/>
      <c r="L16" s="225"/>
      <c r="M16" s="225"/>
      <c r="N16" s="225"/>
      <c r="O16" s="250"/>
      <c r="P16" s="24"/>
      <c r="Q16" s="50"/>
      <c r="R16" s="50"/>
      <c r="S16" s="50"/>
      <c r="T16" s="51"/>
      <c r="U16" s="50"/>
      <c r="V16" s="50"/>
      <c r="W16" s="50"/>
      <c r="X16" s="50"/>
      <c r="Y16" s="51"/>
    </row>
    <row r="17" spans="2:25">
      <c r="B17" s="280"/>
      <c r="C17" s="281"/>
      <c r="D17" s="282"/>
      <c r="E17" s="250"/>
      <c r="F17" s="250"/>
      <c r="G17" s="251"/>
      <c r="H17" s="275"/>
      <c r="I17" s="275"/>
      <c r="J17" s="225"/>
      <c r="K17" s="225"/>
      <c r="L17" s="225"/>
      <c r="M17" s="225"/>
      <c r="N17" s="225"/>
      <c r="O17" s="250"/>
      <c r="P17" s="24"/>
      <c r="Q17" s="50"/>
      <c r="R17" s="50"/>
      <c r="S17" s="50"/>
      <c r="T17" s="51"/>
      <c r="U17" s="50"/>
      <c r="V17" s="50"/>
      <c r="W17" s="50"/>
      <c r="X17" s="50"/>
      <c r="Y17" s="51"/>
    </row>
    <row r="18" spans="2:25">
      <c r="B18" s="280"/>
      <c r="C18" s="281"/>
      <c r="D18" s="282"/>
      <c r="E18" s="250"/>
      <c r="F18" s="250"/>
      <c r="G18" s="251"/>
      <c r="H18" s="275"/>
      <c r="I18" s="275"/>
      <c r="J18" s="225"/>
      <c r="K18" s="225"/>
      <c r="L18" s="225"/>
      <c r="M18" s="225"/>
      <c r="N18" s="225"/>
      <c r="O18" s="250"/>
      <c r="P18" s="24"/>
      <c r="Q18" s="50"/>
      <c r="R18" s="50"/>
      <c r="S18" s="50"/>
      <c r="T18" s="51"/>
      <c r="U18" s="50"/>
      <c r="V18" s="50"/>
      <c r="W18" s="50"/>
      <c r="X18" s="50"/>
      <c r="Y18" s="51"/>
    </row>
    <row r="19" spans="2:25">
      <c r="B19" s="280"/>
      <c r="C19" s="281"/>
      <c r="D19" s="282"/>
      <c r="E19" s="250"/>
      <c r="F19" s="250"/>
      <c r="G19" s="251"/>
      <c r="H19" s="275"/>
      <c r="I19" s="275"/>
      <c r="J19" s="225"/>
      <c r="K19" s="225"/>
      <c r="L19" s="225"/>
      <c r="M19" s="225"/>
      <c r="N19" s="225"/>
      <c r="O19" s="250"/>
      <c r="P19" s="24"/>
      <c r="Q19" s="50"/>
      <c r="R19" s="50"/>
      <c r="S19" s="50"/>
      <c r="T19" s="51"/>
      <c r="U19" s="50"/>
      <c r="V19" s="50"/>
      <c r="W19" s="50"/>
      <c r="X19" s="50"/>
      <c r="Y19" s="51"/>
    </row>
    <row r="20" spans="2:25">
      <c r="B20" s="280"/>
      <c r="C20" s="281"/>
      <c r="D20" s="282"/>
      <c r="E20" s="250"/>
      <c r="F20" s="250"/>
      <c r="G20" s="251"/>
      <c r="H20" s="275"/>
      <c r="I20" s="275"/>
      <c r="J20" s="225"/>
      <c r="K20" s="225"/>
      <c r="L20" s="225"/>
      <c r="M20" s="225"/>
      <c r="N20" s="225"/>
      <c r="O20" s="250"/>
      <c r="P20" s="24"/>
      <c r="Q20" s="50"/>
      <c r="R20" s="50"/>
      <c r="S20" s="50"/>
      <c r="T20" s="51"/>
      <c r="U20" s="50"/>
      <c r="V20" s="50"/>
      <c r="W20" s="50"/>
      <c r="X20" s="50"/>
      <c r="Y20" s="51"/>
    </row>
    <row r="21" spans="2:25">
      <c r="B21" s="280"/>
      <c r="C21" s="281"/>
      <c r="D21" s="282"/>
      <c r="E21" s="250"/>
      <c r="F21" s="250"/>
      <c r="G21" s="251"/>
      <c r="H21" s="275"/>
      <c r="I21" s="275"/>
      <c r="J21" s="225"/>
      <c r="K21" s="225"/>
      <c r="L21" s="225"/>
      <c r="M21" s="225"/>
      <c r="N21" s="225"/>
      <c r="O21" s="250"/>
      <c r="P21" s="24"/>
      <c r="Q21" s="50"/>
      <c r="R21" s="50"/>
      <c r="S21" s="50"/>
      <c r="T21" s="51"/>
      <c r="U21" s="50"/>
      <c r="V21" s="50"/>
      <c r="W21" s="50"/>
      <c r="X21" s="50"/>
      <c r="Y21" s="51"/>
    </row>
    <row r="22" spans="2:25">
      <c r="B22" s="280"/>
      <c r="C22" s="281"/>
      <c r="D22" s="282"/>
      <c r="E22" s="250"/>
      <c r="F22" s="250"/>
      <c r="G22" s="251"/>
      <c r="H22" s="275"/>
      <c r="I22" s="275"/>
      <c r="J22" s="225"/>
      <c r="K22" s="225"/>
      <c r="L22" s="225"/>
      <c r="M22" s="225"/>
      <c r="N22" s="225"/>
      <c r="O22" s="250"/>
      <c r="P22" s="24"/>
      <c r="Q22" s="50"/>
      <c r="R22" s="50"/>
      <c r="S22" s="50"/>
      <c r="T22" s="51"/>
      <c r="U22" s="50"/>
      <c r="V22" s="50"/>
      <c r="W22" s="50"/>
      <c r="X22" s="50"/>
      <c r="Y22" s="51"/>
    </row>
    <row r="23" spans="2:25">
      <c r="B23" s="280"/>
      <c r="C23" s="281"/>
      <c r="D23" s="282"/>
      <c r="E23" s="253"/>
      <c r="F23" s="253"/>
      <c r="G23" s="253"/>
      <c r="H23" s="288"/>
      <c r="I23" s="288"/>
      <c r="J23" s="289"/>
      <c r="K23" s="289"/>
      <c r="L23" s="289"/>
      <c r="M23" s="289"/>
      <c r="N23" s="289"/>
      <c r="O23" s="253"/>
      <c r="P23" s="24"/>
      <c r="Q23" s="50"/>
      <c r="R23" s="50"/>
      <c r="S23" s="50"/>
      <c r="T23" s="51"/>
      <c r="U23" s="50"/>
      <c r="V23" s="50"/>
      <c r="W23" s="50"/>
      <c r="X23" s="50"/>
      <c r="Y23" s="51"/>
    </row>
    <row r="24" spans="2:25">
      <c r="B24" s="280"/>
      <c r="C24" s="281"/>
      <c r="D24" s="282"/>
      <c r="E24" s="250"/>
      <c r="F24" s="250"/>
      <c r="G24" s="251"/>
      <c r="H24" s="275"/>
      <c r="I24" s="275"/>
      <c r="J24" s="225"/>
      <c r="K24" s="225"/>
      <c r="L24" s="225"/>
      <c r="M24" s="225"/>
      <c r="N24" s="225"/>
      <c r="O24" s="250"/>
      <c r="P24" s="24"/>
      <c r="Q24" s="50"/>
      <c r="R24" s="50"/>
      <c r="S24" s="50"/>
      <c r="T24" s="51"/>
      <c r="U24" s="50"/>
      <c r="V24" s="50"/>
      <c r="W24" s="50"/>
      <c r="X24" s="50"/>
      <c r="Y24" s="51"/>
    </row>
    <row r="25" spans="2:25">
      <c r="B25" s="280"/>
      <c r="C25" s="281"/>
      <c r="D25" s="282"/>
      <c r="E25" s="250"/>
      <c r="F25" s="250"/>
      <c r="G25" s="251"/>
      <c r="H25" s="275"/>
      <c r="I25" s="275"/>
      <c r="J25" s="225"/>
      <c r="K25" s="225"/>
      <c r="L25" s="225"/>
      <c r="M25" s="225"/>
      <c r="N25" s="225"/>
      <c r="O25" s="250"/>
      <c r="P25" s="24"/>
      <c r="Q25" s="50"/>
      <c r="R25" s="50"/>
      <c r="S25" s="50"/>
      <c r="T25" s="51"/>
      <c r="U25" s="50"/>
      <c r="V25" s="50"/>
      <c r="W25" s="50"/>
      <c r="X25" s="50"/>
      <c r="Y25" s="51"/>
    </row>
    <row r="26" spans="2:25">
      <c r="B26" s="280"/>
      <c r="C26" s="281"/>
      <c r="D26" s="282"/>
      <c r="E26" s="250"/>
      <c r="F26" s="250"/>
      <c r="G26" s="251"/>
      <c r="H26" s="275"/>
      <c r="I26" s="275"/>
      <c r="J26" s="225"/>
      <c r="K26" s="225"/>
      <c r="L26" s="225"/>
      <c r="M26" s="225"/>
      <c r="N26" s="225"/>
      <c r="O26" s="250"/>
      <c r="P26" s="24"/>
      <c r="Q26" s="50"/>
      <c r="R26" s="50"/>
      <c r="S26" s="50"/>
      <c r="T26" s="51"/>
      <c r="U26" s="50"/>
      <c r="V26" s="50"/>
      <c r="W26" s="50"/>
      <c r="X26" s="50"/>
      <c r="Y26" s="51"/>
    </row>
    <row r="27" spans="2:25">
      <c r="B27" s="280"/>
      <c r="C27" s="281"/>
      <c r="D27" s="282"/>
      <c r="E27" s="253"/>
      <c r="F27" s="253"/>
      <c r="G27" s="253"/>
      <c r="H27" s="288"/>
      <c r="I27" s="288"/>
      <c r="J27" s="289"/>
      <c r="K27" s="289"/>
      <c r="L27" s="289"/>
      <c r="M27" s="289"/>
      <c r="N27" s="289"/>
      <c r="O27" s="253"/>
      <c r="P27" s="24"/>
      <c r="Q27" s="50"/>
      <c r="R27" s="50"/>
      <c r="S27" s="50"/>
      <c r="T27" s="51"/>
      <c r="U27" s="50"/>
      <c r="V27" s="50"/>
      <c r="W27" s="50"/>
      <c r="X27" s="50"/>
      <c r="Y27" s="51"/>
    </row>
    <row r="28" spans="2:25">
      <c r="B28" s="280"/>
      <c r="C28" s="281"/>
      <c r="D28" s="282"/>
      <c r="E28" s="250"/>
      <c r="F28" s="250"/>
      <c r="G28" s="251"/>
      <c r="H28" s="275"/>
      <c r="I28" s="275"/>
      <c r="J28" s="225"/>
      <c r="K28" s="225"/>
      <c r="L28" s="225"/>
      <c r="M28" s="225"/>
      <c r="N28" s="225"/>
      <c r="O28" s="250"/>
      <c r="P28" s="24"/>
      <c r="Q28" s="50"/>
      <c r="R28" s="50"/>
      <c r="S28" s="50"/>
      <c r="T28" s="51"/>
      <c r="U28" s="50"/>
      <c r="V28" s="50"/>
      <c r="W28" s="50"/>
      <c r="X28" s="50"/>
      <c r="Y28" s="51"/>
    </row>
    <row r="29" spans="2:25">
      <c r="B29" s="280"/>
      <c r="C29" s="281"/>
      <c r="D29" s="282"/>
      <c r="E29" s="250"/>
      <c r="F29" s="250"/>
      <c r="G29" s="251"/>
      <c r="H29" s="275"/>
      <c r="I29" s="275"/>
      <c r="J29" s="225"/>
      <c r="K29" s="225"/>
      <c r="L29" s="225"/>
      <c r="M29" s="225"/>
      <c r="N29" s="225"/>
      <c r="O29" s="250"/>
      <c r="P29" s="24"/>
      <c r="Q29" s="50"/>
      <c r="R29" s="50"/>
      <c r="S29" s="50"/>
      <c r="T29" s="51"/>
      <c r="U29" s="50"/>
      <c r="V29" s="50"/>
      <c r="W29" s="50"/>
      <c r="X29" s="50"/>
      <c r="Y29" s="51"/>
    </row>
    <row r="30" spans="2:25">
      <c r="B30" s="280"/>
      <c r="C30" s="281"/>
      <c r="D30" s="282"/>
      <c r="E30" s="253"/>
      <c r="F30" s="253"/>
      <c r="G30" s="253"/>
      <c r="H30" s="288"/>
      <c r="I30" s="288"/>
      <c r="J30" s="289"/>
      <c r="K30" s="289"/>
      <c r="L30" s="289"/>
      <c r="M30" s="289"/>
      <c r="N30" s="289"/>
      <c r="O30" s="253"/>
      <c r="P30" s="24"/>
      <c r="Q30" s="50"/>
      <c r="R30" s="50"/>
      <c r="S30" s="50"/>
      <c r="T30" s="51"/>
      <c r="U30" s="50"/>
      <c r="V30" s="50"/>
      <c r="W30" s="50"/>
      <c r="X30" s="50"/>
      <c r="Y30" s="51"/>
    </row>
    <row r="31" spans="2:25">
      <c r="B31" s="280"/>
      <c r="C31" s="281"/>
      <c r="D31" s="282"/>
      <c r="E31" s="250"/>
      <c r="F31" s="250"/>
      <c r="G31" s="251"/>
      <c r="H31" s="275"/>
      <c r="I31" s="275"/>
      <c r="J31" s="225"/>
      <c r="K31" s="225"/>
      <c r="L31" s="225"/>
      <c r="M31" s="225"/>
      <c r="N31" s="225"/>
      <c r="O31" s="250"/>
      <c r="P31" s="24"/>
      <c r="Q31" s="50"/>
      <c r="R31" s="50"/>
      <c r="S31" s="50"/>
      <c r="T31" s="51"/>
      <c r="U31" s="50"/>
      <c r="V31" s="50"/>
      <c r="W31" s="50"/>
      <c r="X31" s="50"/>
      <c r="Y31" s="51"/>
    </row>
    <row r="32" spans="2:25">
      <c r="B32" s="280"/>
      <c r="C32" s="281"/>
      <c r="D32" s="282"/>
      <c r="E32" s="250"/>
      <c r="F32" s="250"/>
      <c r="G32" s="251"/>
      <c r="H32" s="275"/>
      <c r="I32" s="275"/>
      <c r="J32" s="225"/>
      <c r="K32" s="225"/>
      <c r="L32" s="225"/>
      <c r="M32" s="225"/>
      <c r="N32" s="225"/>
      <c r="O32" s="250"/>
      <c r="P32" s="24"/>
      <c r="Q32" s="50"/>
      <c r="R32" s="50"/>
      <c r="S32" s="50"/>
      <c r="T32" s="51"/>
      <c r="U32" s="50"/>
      <c r="V32" s="50"/>
      <c r="W32" s="50"/>
      <c r="X32" s="50"/>
      <c r="Y32" s="51"/>
    </row>
    <row r="33" spans="1:25">
      <c r="B33" s="280"/>
      <c r="C33" s="281"/>
      <c r="D33" s="282"/>
      <c r="E33" s="250"/>
      <c r="F33" s="250"/>
      <c r="G33" s="251"/>
      <c r="H33" s="275"/>
      <c r="I33" s="275"/>
      <c r="J33" s="225"/>
      <c r="K33" s="225"/>
      <c r="L33" s="225"/>
      <c r="M33" s="225"/>
      <c r="N33" s="225"/>
      <c r="O33" s="250"/>
      <c r="P33" s="24"/>
      <c r="Q33" s="50"/>
      <c r="R33" s="50"/>
      <c r="S33" s="50"/>
      <c r="T33" s="51"/>
      <c r="U33" s="50"/>
      <c r="V33" s="50"/>
      <c r="W33" s="50"/>
      <c r="X33" s="50"/>
      <c r="Y33" s="51"/>
    </row>
    <row r="34" spans="1:25">
      <c r="B34" s="280"/>
      <c r="C34" s="281"/>
      <c r="D34" s="282"/>
      <c r="E34" s="250"/>
      <c r="F34" s="250"/>
      <c r="G34" s="251"/>
      <c r="H34" s="275"/>
      <c r="I34" s="275"/>
      <c r="J34" s="225"/>
      <c r="K34" s="225"/>
      <c r="L34" s="225"/>
      <c r="M34" s="225"/>
      <c r="N34" s="225"/>
      <c r="O34" s="250"/>
      <c r="P34" s="24"/>
      <c r="Q34" s="50"/>
      <c r="R34" s="50"/>
      <c r="S34" s="50"/>
      <c r="T34" s="51"/>
      <c r="U34" s="50"/>
      <c r="V34" s="50"/>
      <c r="W34" s="50"/>
      <c r="X34" s="50"/>
      <c r="Y34" s="51"/>
    </row>
    <row r="35" spans="1:25">
      <c r="B35" s="280"/>
      <c r="C35" s="281"/>
      <c r="D35" s="282"/>
      <c r="E35" s="253"/>
      <c r="F35" s="253"/>
      <c r="G35" s="253"/>
      <c r="H35" s="288"/>
      <c r="I35" s="288"/>
      <c r="J35" s="289"/>
      <c r="K35" s="289"/>
      <c r="L35" s="289"/>
      <c r="M35" s="289"/>
      <c r="N35" s="289"/>
      <c r="O35" s="253"/>
      <c r="P35" s="24"/>
      <c r="Q35" s="50"/>
      <c r="R35" s="50"/>
      <c r="S35" s="50"/>
      <c r="T35" s="51"/>
      <c r="U35" s="50"/>
      <c r="V35" s="50"/>
      <c r="W35" s="50"/>
      <c r="X35" s="50"/>
      <c r="Y35" s="51"/>
    </row>
    <row r="36" spans="1:25">
      <c r="B36" s="280"/>
      <c r="C36" s="281"/>
      <c r="D36" s="282"/>
      <c r="E36" s="250"/>
      <c r="F36" s="250"/>
      <c r="G36" s="251"/>
      <c r="H36" s="275"/>
      <c r="I36" s="275"/>
      <c r="J36" s="225"/>
      <c r="K36" s="225"/>
      <c r="L36" s="225"/>
      <c r="M36" s="225"/>
      <c r="N36" s="225"/>
      <c r="O36" s="250"/>
      <c r="P36" s="24"/>
      <c r="Q36" s="50"/>
      <c r="R36" s="50"/>
      <c r="S36" s="50"/>
      <c r="T36" s="51"/>
      <c r="U36" s="50"/>
      <c r="V36" s="50"/>
      <c r="W36" s="50"/>
      <c r="X36" s="50"/>
      <c r="Y36" s="51"/>
    </row>
    <row r="37" spans="1:25" ht="15" customHeight="1">
      <c r="B37" s="280"/>
      <c r="C37" s="281"/>
      <c r="D37" s="282"/>
      <c r="E37" s="250"/>
      <c r="F37" s="250"/>
      <c r="G37" s="251"/>
      <c r="H37" s="275"/>
      <c r="I37" s="275"/>
      <c r="J37" s="225"/>
      <c r="K37" s="225"/>
      <c r="L37" s="225"/>
      <c r="M37" s="225"/>
      <c r="N37" s="225"/>
      <c r="O37" s="250"/>
      <c r="P37" s="24"/>
      <c r="Q37" s="50"/>
      <c r="R37" s="50"/>
      <c r="S37" s="50"/>
      <c r="T37" s="51"/>
      <c r="U37" s="50"/>
      <c r="V37" s="50"/>
      <c r="W37" s="50"/>
      <c r="X37" s="50"/>
      <c r="Y37" s="51"/>
    </row>
    <row r="38" spans="1:25" ht="15" customHeight="1">
      <c r="B38" s="280"/>
      <c r="C38" s="281"/>
      <c r="D38" s="282"/>
      <c r="E38" s="250"/>
      <c r="F38" s="250"/>
      <c r="G38" s="251"/>
      <c r="H38" s="275"/>
      <c r="I38" s="275"/>
      <c r="J38" s="225"/>
      <c r="K38" s="225"/>
      <c r="L38" s="225"/>
      <c r="M38" s="225"/>
      <c r="N38" s="225"/>
      <c r="O38" s="250"/>
      <c r="P38" s="24"/>
      <c r="Q38" s="50"/>
      <c r="R38" s="50"/>
      <c r="S38" s="50"/>
      <c r="T38" s="51"/>
      <c r="U38" s="50"/>
      <c r="V38" s="50"/>
      <c r="W38" s="50"/>
      <c r="X38" s="50"/>
      <c r="Y38" s="51"/>
    </row>
    <row r="39" spans="1:25" ht="15.75" customHeight="1">
      <c r="B39" s="280"/>
      <c r="C39" s="281"/>
      <c r="D39" s="282"/>
      <c r="E39" s="250"/>
      <c r="F39" s="250"/>
      <c r="G39" s="251"/>
      <c r="H39" s="275"/>
      <c r="I39" s="275"/>
      <c r="J39" s="225"/>
      <c r="K39" s="225"/>
      <c r="L39" s="225"/>
      <c r="M39" s="225"/>
      <c r="N39" s="225"/>
      <c r="O39" s="250"/>
      <c r="P39" s="24"/>
      <c r="Q39" s="50"/>
      <c r="R39" s="50"/>
      <c r="S39" s="50"/>
      <c r="T39" s="51"/>
      <c r="U39" s="50"/>
      <c r="V39" s="50"/>
      <c r="W39" s="50"/>
      <c r="X39" s="50"/>
      <c r="Y39" s="51"/>
    </row>
    <row r="40" spans="1:25">
      <c r="B40" s="290"/>
      <c r="C40" s="291"/>
      <c r="D40" s="292"/>
      <c r="E40" s="258"/>
      <c r="F40" s="258"/>
      <c r="G40" s="259"/>
      <c r="H40" s="293"/>
      <c r="I40" s="293"/>
      <c r="J40" s="294"/>
      <c r="K40" s="294"/>
      <c r="L40" s="294"/>
      <c r="M40" s="294"/>
      <c r="N40" s="294"/>
      <c r="O40" s="258"/>
      <c r="P40" s="30"/>
      <c r="Q40" s="52"/>
      <c r="R40" s="52"/>
      <c r="S40" s="52"/>
      <c r="T40" s="53"/>
      <c r="U40" s="50"/>
      <c r="V40" s="50"/>
      <c r="W40" s="50"/>
      <c r="X40" s="50"/>
      <c r="Y40" s="51"/>
    </row>
    <row r="41" spans="1:25" s="153" customFormat="1">
      <c r="A41" s="76"/>
      <c r="B41" s="182"/>
      <c r="C41" s="724" t="s">
        <v>155</v>
      </c>
      <c r="D41" s="725"/>
      <c r="E41" s="260">
        <f>+E11+E14+E23+E27+E30+E35+E37+E38+E39</f>
        <v>0</v>
      </c>
      <c r="F41" s="260"/>
      <c r="G41" s="260">
        <f>+G11+G14+G23+G27+G30+G35+G37+G38+G39</f>
        <v>0</v>
      </c>
      <c r="H41" s="260">
        <f>+H11+H14+H23+H27+H30+H35+H37+H38+H39</f>
        <v>0</v>
      </c>
      <c r="I41" s="260">
        <v>0</v>
      </c>
      <c r="J41" s="260">
        <v>0</v>
      </c>
      <c r="K41" s="260">
        <v>0</v>
      </c>
      <c r="L41" s="260">
        <v>0</v>
      </c>
      <c r="M41" s="260">
        <v>0</v>
      </c>
      <c r="N41" s="260">
        <v>0</v>
      </c>
      <c r="O41" s="260">
        <v>0</v>
      </c>
      <c r="P41" s="295">
        <v>0</v>
      </c>
      <c r="Q41" s="296">
        <v>0</v>
      </c>
      <c r="R41" s="297">
        <v>0</v>
      </c>
      <c r="S41" s="298">
        <v>0</v>
      </c>
      <c r="T41" s="299">
        <v>0</v>
      </c>
      <c r="U41" s="299">
        <v>0</v>
      </c>
      <c r="V41" s="299">
        <v>0</v>
      </c>
      <c r="W41" s="299">
        <v>0</v>
      </c>
      <c r="X41" s="299">
        <v>0</v>
      </c>
      <c r="Y41" s="299">
        <v>0</v>
      </c>
    </row>
    <row r="42" spans="1:2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25">
      <c r="B43" s="16" t="s">
        <v>76</v>
      </c>
      <c r="G43" s="20"/>
      <c r="H43" s="20"/>
      <c r="I43" s="20"/>
      <c r="J43" s="20"/>
      <c r="K43" s="20"/>
      <c r="L43" s="20"/>
      <c r="M43" s="20"/>
      <c r="N43" s="20"/>
      <c r="O43" s="20"/>
    </row>
    <row r="46" spans="1:25">
      <c r="D46" s="52"/>
    </row>
    <row r="47" spans="1:25">
      <c r="D47" s="55" t="s">
        <v>77</v>
      </c>
      <c r="H47" s="632" t="s">
        <v>80</v>
      </c>
      <c r="I47" s="632"/>
      <c r="J47" s="632"/>
      <c r="K47" s="632"/>
      <c r="L47" s="632"/>
      <c r="M47" s="632"/>
      <c r="N47" s="632"/>
      <c r="O47" s="632"/>
    </row>
    <row r="48" spans="1:25">
      <c r="D48" s="55" t="s">
        <v>78</v>
      </c>
      <c r="H48" s="657" t="s">
        <v>79</v>
      </c>
      <c r="I48" s="657"/>
      <c r="J48" s="657"/>
      <c r="K48" s="657"/>
      <c r="L48" s="657"/>
      <c r="M48" s="657"/>
      <c r="N48" s="657"/>
      <c r="O48" s="657"/>
    </row>
  </sheetData>
  <mergeCells count="32"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P7:T7"/>
    <mergeCell ref="U7:Y7"/>
    <mergeCell ref="U8:U9"/>
    <mergeCell ref="V8:V9"/>
    <mergeCell ref="W8:W9"/>
    <mergeCell ref="X8:Y8"/>
    <mergeCell ref="H48:O48"/>
    <mergeCell ref="B7:C7"/>
    <mergeCell ref="D7:H7"/>
    <mergeCell ref="I7:O7"/>
    <mergeCell ref="C41:D41"/>
    <mergeCell ref="H47:O47"/>
    <mergeCell ref="B8:B9"/>
    <mergeCell ref="C8:C9"/>
    <mergeCell ref="D8:D9"/>
    <mergeCell ref="E8:E9"/>
    <mergeCell ref="F8:F9"/>
    <mergeCell ref="G8:G9"/>
    <mergeCell ref="L8:L9"/>
    <mergeCell ref="M8:M9"/>
  </mergeCells>
  <dataValidations count="16">
    <dataValidation allowBlank="1" showInputMessage="1" showErrorMessage="1" prompt="Señalar la dimensión bajo la cual se mide el objetivo. Ej: eficiencia, eficacia, economía, calidad." sqref="L8:L9" xr:uid="{00000000-0002-0000-1600-000000000000}"/>
    <dataValidation allowBlank="1" showInputMessage="1" showErrorMessage="1" prompt="Se refiere a la expresión matemática del indicador. Determina la forma en que se relacionan las variables." sqref="O8:O9" xr:uid="{00000000-0002-0000-1600-000001000000}"/>
    <dataValidation allowBlank="1" showInputMessage="1" showErrorMessage="1" prompt="Hace referencia a la determinación concreta de la unidad de medición en que se quiere expresar el resultado del indicador. Ej: porcentaje, becas otorgadas, etc." sqref="N8:N9" xr:uid="{00000000-0002-0000-1600-000002000000}"/>
    <dataValidation allowBlank="1" showInputMessage="1" showErrorMessage="1" prompt="Hace referencia a la periodicidad en el tiempo con que se realiza la medición del indicador." sqref="M8:M9" xr:uid="{00000000-0002-0000-1600-000003000000}"/>
    <dataValidation allowBlank="1" showInputMessage="1" showErrorMessage="1" prompt="Indicar si el indicador es estratégico o de gestión." sqref="K8:K9" xr:uid="{00000000-0002-0000-1600-000004000000}"/>
    <dataValidation allowBlank="1" showInputMessage="1" showErrorMessage="1" prompt="Señalar el nivel de objetivos de la MIR con el que se relaciona el indicador.  Ej: Actividad, componente, propósito, fin." sqref="J8:J9" xr:uid="{00000000-0002-0000-1600-000005000000}"/>
    <dataValidation allowBlank="1" showInputMessage="1" showErrorMessage="1" prompt="La expresión que identifica al indicador y que manifiesta lo que se desea medir con él." sqref="I8:I9" xr:uid="{00000000-0002-0000-1600-000006000000}"/>
    <dataValidation allowBlank="1" showInputMessage="1" showErrorMessage="1" prompt="Unidad responsable del programa." sqref="H8:H9" xr:uid="{00000000-0002-0000-1600-000007000000}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 xr:uid="{00000000-0002-0000-1600-000008000000}"/>
    <dataValidation allowBlank="1" showInputMessage="1" showErrorMessage="1" prompt="Señalar el código de la subfunción de acuerdo a la clasificación funcional del gasto publicada en el DOF el 27 de diciembre de 2010." sqref="F8:F9" xr:uid="{00000000-0002-0000-1600-000009000000}"/>
    <dataValidation allowBlank="1" showInputMessage="1" showErrorMessage="1" prompt="Señalarel código de la función de acuerdo a la clasificación funcional del gasto publicada en el DOF el 27 de diciembre de 2010." sqref="E8:E9" xr:uid="{00000000-0002-0000-1600-00000A000000}"/>
    <dataValidation allowBlank="1" showInputMessage="1" showErrorMessage="1" prompt="Señalar el código de la finalidad de acuerdo a la clasificación funcional del gasto publicada en el DOF el 27 de diciembre de 2010." sqref="D8:D9" xr:uid="{00000000-0002-0000-1600-00000B000000}"/>
    <dataValidation allowBlank="1" showInputMessage="1" showErrorMessage="1" prompt="Señalar la estrategia transversal a la que se encuentra alineada el programa." sqref="C8:C9" xr:uid="{00000000-0002-0000-1600-00000C000000}"/>
    <dataValidation allowBlank="1" showInputMessage="1" showErrorMessage="1" prompt="Señalar el eje al que se encuentra alineado el programa." sqref="B8:B9" xr:uid="{00000000-0002-0000-1600-00000D000000}"/>
    <dataValidation allowBlank="1" showInputMessage="1" showErrorMessage="1" prompt="Valor absoluto y relativo que registre el gasto con relación a la meta anual." sqref="U7:Y7" xr:uid="{00000000-0002-0000-1600-00000E000000}"/>
    <dataValidation allowBlank="1" showInputMessage="1" showErrorMessage="1" prompt="Nivel cuantificable anual de las metas aprobadas y modificadas." sqref="P7:T7" xr:uid="{00000000-0002-0000-1600-00000F000000}"/>
  </dataValidations>
  <pageMargins left="0.25" right="0.7" top="0.44" bottom="0.75" header="0.3" footer="0.3"/>
  <pageSetup scale="7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42"/>
  <sheetViews>
    <sheetView zoomScaleNormal="100" workbookViewId="0">
      <selection activeCell="A4" sqref="A4:E4"/>
    </sheetView>
  </sheetViews>
  <sheetFormatPr baseColWidth="10" defaultRowHeight="12.75"/>
  <cols>
    <col min="1" max="1" width="4.85546875" style="496" customWidth="1"/>
    <col min="2" max="2" width="30.140625" style="496" customWidth="1"/>
    <col min="3" max="3" width="75.140625" style="496" customWidth="1"/>
    <col min="4" max="4" width="31.7109375" style="496" customWidth="1"/>
    <col min="5" max="5" width="10.5703125" style="496" customWidth="1"/>
    <col min="6" max="256" width="11.42578125" style="496"/>
    <col min="257" max="257" width="4.85546875" style="496" customWidth="1"/>
    <col min="258" max="258" width="30.85546875" style="496" customWidth="1"/>
    <col min="259" max="259" width="84.42578125" style="496" customWidth="1"/>
    <col min="260" max="260" width="42.7109375" style="496" customWidth="1"/>
    <col min="261" max="261" width="4.85546875" style="496" customWidth="1"/>
    <col min="262" max="512" width="11.42578125" style="496"/>
    <col min="513" max="513" width="4.85546875" style="496" customWidth="1"/>
    <col min="514" max="514" width="30.85546875" style="496" customWidth="1"/>
    <col min="515" max="515" width="84.42578125" style="496" customWidth="1"/>
    <col min="516" max="516" width="42.7109375" style="496" customWidth="1"/>
    <col min="517" max="517" width="4.85546875" style="496" customWidth="1"/>
    <col min="518" max="768" width="11.42578125" style="496"/>
    <col min="769" max="769" width="4.85546875" style="496" customWidth="1"/>
    <col min="770" max="770" width="30.85546875" style="496" customWidth="1"/>
    <col min="771" max="771" width="84.42578125" style="496" customWidth="1"/>
    <col min="772" max="772" width="42.7109375" style="496" customWidth="1"/>
    <col min="773" max="773" width="4.85546875" style="496" customWidth="1"/>
    <col min="774" max="1024" width="11.42578125" style="496"/>
    <col min="1025" max="1025" width="4.85546875" style="496" customWidth="1"/>
    <col min="1026" max="1026" width="30.85546875" style="496" customWidth="1"/>
    <col min="1027" max="1027" width="84.42578125" style="496" customWidth="1"/>
    <col min="1028" max="1028" width="42.7109375" style="496" customWidth="1"/>
    <col min="1029" max="1029" width="4.85546875" style="496" customWidth="1"/>
    <col min="1030" max="1280" width="11.42578125" style="496"/>
    <col min="1281" max="1281" width="4.85546875" style="496" customWidth="1"/>
    <col min="1282" max="1282" width="30.85546875" style="496" customWidth="1"/>
    <col min="1283" max="1283" width="84.42578125" style="496" customWidth="1"/>
    <col min="1284" max="1284" width="42.7109375" style="496" customWidth="1"/>
    <col min="1285" max="1285" width="4.85546875" style="496" customWidth="1"/>
    <col min="1286" max="1536" width="11.42578125" style="496"/>
    <col min="1537" max="1537" width="4.85546875" style="496" customWidth="1"/>
    <col min="1538" max="1538" width="30.85546875" style="496" customWidth="1"/>
    <col min="1539" max="1539" width="84.42578125" style="496" customWidth="1"/>
    <col min="1540" max="1540" width="42.7109375" style="496" customWidth="1"/>
    <col min="1541" max="1541" width="4.85546875" style="496" customWidth="1"/>
    <col min="1542" max="1792" width="11.42578125" style="496"/>
    <col min="1793" max="1793" width="4.85546875" style="496" customWidth="1"/>
    <col min="1794" max="1794" width="30.85546875" style="496" customWidth="1"/>
    <col min="1795" max="1795" width="84.42578125" style="496" customWidth="1"/>
    <col min="1796" max="1796" width="42.7109375" style="496" customWidth="1"/>
    <col min="1797" max="1797" width="4.85546875" style="496" customWidth="1"/>
    <col min="1798" max="2048" width="11.42578125" style="496"/>
    <col min="2049" max="2049" width="4.85546875" style="496" customWidth="1"/>
    <col min="2050" max="2050" width="30.85546875" style="496" customWidth="1"/>
    <col min="2051" max="2051" width="84.42578125" style="496" customWidth="1"/>
    <col min="2052" max="2052" width="42.7109375" style="496" customWidth="1"/>
    <col min="2053" max="2053" width="4.85546875" style="496" customWidth="1"/>
    <col min="2054" max="2304" width="11.42578125" style="496"/>
    <col min="2305" max="2305" width="4.85546875" style="496" customWidth="1"/>
    <col min="2306" max="2306" width="30.85546875" style="496" customWidth="1"/>
    <col min="2307" max="2307" width="84.42578125" style="496" customWidth="1"/>
    <col min="2308" max="2308" width="42.7109375" style="496" customWidth="1"/>
    <col min="2309" max="2309" width="4.85546875" style="496" customWidth="1"/>
    <col min="2310" max="2560" width="11.42578125" style="496"/>
    <col min="2561" max="2561" width="4.85546875" style="496" customWidth="1"/>
    <col min="2562" max="2562" width="30.85546875" style="496" customWidth="1"/>
    <col min="2563" max="2563" width="84.42578125" style="496" customWidth="1"/>
    <col min="2564" max="2564" width="42.7109375" style="496" customWidth="1"/>
    <col min="2565" max="2565" width="4.85546875" style="496" customWidth="1"/>
    <col min="2566" max="2816" width="11.42578125" style="496"/>
    <col min="2817" max="2817" width="4.85546875" style="496" customWidth="1"/>
    <col min="2818" max="2818" width="30.85546875" style="496" customWidth="1"/>
    <col min="2819" max="2819" width="84.42578125" style="496" customWidth="1"/>
    <col min="2820" max="2820" width="42.7109375" style="496" customWidth="1"/>
    <col min="2821" max="2821" width="4.85546875" style="496" customWidth="1"/>
    <col min="2822" max="3072" width="11.42578125" style="496"/>
    <col min="3073" max="3073" width="4.85546875" style="496" customWidth="1"/>
    <col min="3074" max="3074" width="30.85546875" style="496" customWidth="1"/>
    <col min="3075" max="3075" width="84.42578125" style="496" customWidth="1"/>
    <col min="3076" max="3076" width="42.7109375" style="496" customWidth="1"/>
    <col min="3077" max="3077" width="4.85546875" style="496" customWidth="1"/>
    <col min="3078" max="3328" width="11.42578125" style="496"/>
    <col min="3329" max="3329" width="4.85546875" style="496" customWidth="1"/>
    <col min="3330" max="3330" width="30.85546875" style="496" customWidth="1"/>
    <col min="3331" max="3331" width="84.42578125" style="496" customWidth="1"/>
    <col min="3332" max="3332" width="42.7109375" style="496" customWidth="1"/>
    <col min="3333" max="3333" width="4.85546875" style="496" customWidth="1"/>
    <col min="3334" max="3584" width="11.42578125" style="496"/>
    <col min="3585" max="3585" width="4.85546875" style="496" customWidth="1"/>
    <col min="3586" max="3586" width="30.85546875" style="496" customWidth="1"/>
    <col min="3587" max="3587" width="84.42578125" style="496" customWidth="1"/>
    <col min="3588" max="3588" width="42.7109375" style="496" customWidth="1"/>
    <col min="3589" max="3589" width="4.85546875" style="496" customWidth="1"/>
    <col min="3590" max="3840" width="11.42578125" style="496"/>
    <col min="3841" max="3841" width="4.85546875" style="496" customWidth="1"/>
    <col min="3842" max="3842" width="30.85546875" style="496" customWidth="1"/>
    <col min="3843" max="3843" width="84.42578125" style="496" customWidth="1"/>
    <col min="3844" max="3844" width="42.7109375" style="496" customWidth="1"/>
    <col min="3845" max="3845" width="4.85546875" style="496" customWidth="1"/>
    <col min="3846" max="4096" width="11.42578125" style="496"/>
    <col min="4097" max="4097" width="4.85546875" style="496" customWidth="1"/>
    <col min="4098" max="4098" width="30.85546875" style="496" customWidth="1"/>
    <col min="4099" max="4099" width="84.42578125" style="496" customWidth="1"/>
    <col min="4100" max="4100" width="42.7109375" style="496" customWidth="1"/>
    <col min="4101" max="4101" width="4.85546875" style="496" customWidth="1"/>
    <col min="4102" max="4352" width="11.42578125" style="496"/>
    <col min="4353" max="4353" width="4.85546875" style="496" customWidth="1"/>
    <col min="4354" max="4354" width="30.85546875" style="496" customWidth="1"/>
    <col min="4355" max="4355" width="84.42578125" style="496" customWidth="1"/>
    <col min="4356" max="4356" width="42.7109375" style="496" customWidth="1"/>
    <col min="4357" max="4357" width="4.85546875" style="496" customWidth="1"/>
    <col min="4358" max="4608" width="11.42578125" style="496"/>
    <col min="4609" max="4609" width="4.85546875" style="496" customWidth="1"/>
    <col min="4610" max="4610" width="30.85546875" style="496" customWidth="1"/>
    <col min="4611" max="4611" width="84.42578125" style="496" customWidth="1"/>
    <col min="4612" max="4612" width="42.7109375" style="496" customWidth="1"/>
    <col min="4613" max="4613" width="4.85546875" style="496" customWidth="1"/>
    <col min="4614" max="4864" width="11.42578125" style="496"/>
    <col min="4865" max="4865" width="4.85546875" style="496" customWidth="1"/>
    <col min="4866" max="4866" width="30.85546875" style="496" customWidth="1"/>
    <col min="4867" max="4867" width="84.42578125" style="496" customWidth="1"/>
    <col min="4868" max="4868" width="42.7109375" style="496" customWidth="1"/>
    <col min="4869" max="4869" width="4.85546875" style="496" customWidth="1"/>
    <col min="4870" max="5120" width="11.42578125" style="496"/>
    <col min="5121" max="5121" width="4.85546875" style="496" customWidth="1"/>
    <col min="5122" max="5122" width="30.85546875" style="496" customWidth="1"/>
    <col min="5123" max="5123" width="84.42578125" style="496" customWidth="1"/>
    <col min="5124" max="5124" width="42.7109375" style="496" customWidth="1"/>
    <col min="5125" max="5125" width="4.85546875" style="496" customWidth="1"/>
    <col min="5126" max="5376" width="11.42578125" style="496"/>
    <col min="5377" max="5377" width="4.85546875" style="496" customWidth="1"/>
    <col min="5378" max="5378" width="30.85546875" style="496" customWidth="1"/>
    <col min="5379" max="5379" width="84.42578125" style="496" customWidth="1"/>
    <col min="5380" max="5380" width="42.7109375" style="496" customWidth="1"/>
    <col min="5381" max="5381" width="4.85546875" style="496" customWidth="1"/>
    <col min="5382" max="5632" width="11.42578125" style="496"/>
    <col min="5633" max="5633" width="4.85546875" style="496" customWidth="1"/>
    <col min="5634" max="5634" width="30.85546875" style="496" customWidth="1"/>
    <col min="5635" max="5635" width="84.42578125" style="496" customWidth="1"/>
    <col min="5636" max="5636" width="42.7109375" style="496" customWidth="1"/>
    <col min="5637" max="5637" width="4.85546875" style="496" customWidth="1"/>
    <col min="5638" max="5888" width="11.42578125" style="496"/>
    <col min="5889" max="5889" width="4.85546875" style="496" customWidth="1"/>
    <col min="5890" max="5890" width="30.85546875" style="496" customWidth="1"/>
    <col min="5891" max="5891" width="84.42578125" style="496" customWidth="1"/>
    <col min="5892" max="5892" width="42.7109375" style="496" customWidth="1"/>
    <col min="5893" max="5893" width="4.85546875" style="496" customWidth="1"/>
    <col min="5894" max="6144" width="11.42578125" style="496"/>
    <col min="6145" max="6145" width="4.85546875" style="496" customWidth="1"/>
    <col min="6146" max="6146" width="30.85546875" style="496" customWidth="1"/>
    <col min="6147" max="6147" width="84.42578125" style="496" customWidth="1"/>
    <col min="6148" max="6148" width="42.7109375" style="496" customWidth="1"/>
    <col min="6149" max="6149" width="4.85546875" style="496" customWidth="1"/>
    <col min="6150" max="6400" width="11.42578125" style="496"/>
    <col min="6401" max="6401" width="4.85546875" style="496" customWidth="1"/>
    <col min="6402" max="6402" width="30.85546875" style="496" customWidth="1"/>
    <col min="6403" max="6403" width="84.42578125" style="496" customWidth="1"/>
    <col min="6404" max="6404" width="42.7109375" style="496" customWidth="1"/>
    <col min="6405" max="6405" width="4.85546875" style="496" customWidth="1"/>
    <col min="6406" max="6656" width="11.42578125" style="496"/>
    <col min="6657" max="6657" width="4.85546875" style="496" customWidth="1"/>
    <col min="6658" max="6658" width="30.85546875" style="496" customWidth="1"/>
    <col min="6659" max="6659" width="84.42578125" style="496" customWidth="1"/>
    <col min="6660" max="6660" width="42.7109375" style="496" customWidth="1"/>
    <col min="6661" max="6661" width="4.85546875" style="496" customWidth="1"/>
    <col min="6662" max="6912" width="11.42578125" style="496"/>
    <col min="6913" max="6913" width="4.85546875" style="496" customWidth="1"/>
    <col min="6914" max="6914" width="30.85546875" style="496" customWidth="1"/>
    <col min="6915" max="6915" width="84.42578125" style="496" customWidth="1"/>
    <col min="6916" max="6916" width="42.7109375" style="496" customWidth="1"/>
    <col min="6917" max="6917" width="4.85546875" style="496" customWidth="1"/>
    <col min="6918" max="7168" width="11.42578125" style="496"/>
    <col min="7169" max="7169" width="4.85546875" style="496" customWidth="1"/>
    <col min="7170" max="7170" width="30.85546875" style="496" customWidth="1"/>
    <col min="7171" max="7171" width="84.42578125" style="496" customWidth="1"/>
    <col min="7172" max="7172" width="42.7109375" style="496" customWidth="1"/>
    <col min="7173" max="7173" width="4.85546875" style="496" customWidth="1"/>
    <col min="7174" max="7424" width="11.42578125" style="496"/>
    <col min="7425" max="7425" width="4.85546875" style="496" customWidth="1"/>
    <col min="7426" max="7426" width="30.85546875" style="496" customWidth="1"/>
    <col min="7427" max="7427" width="84.42578125" style="496" customWidth="1"/>
    <col min="7428" max="7428" width="42.7109375" style="496" customWidth="1"/>
    <col min="7429" max="7429" width="4.85546875" style="496" customWidth="1"/>
    <col min="7430" max="7680" width="11.42578125" style="496"/>
    <col min="7681" max="7681" width="4.85546875" style="496" customWidth="1"/>
    <col min="7682" max="7682" width="30.85546875" style="496" customWidth="1"/>
    <col min="7683" max="7683" width="84.42578125" style="496" customWidth="1"/>
    <col min="7684" max="7684" width="42.7109375" style="496" customWidth="1"/>
    <col min="7685" max="7685" width="4.85546875" style="496" customWidth="1"/>
    <col min="7686" max="7936" width="11.42578125" style="496"/>
    <col min="7937" max="7937" width="4.85546875" style="496" customWidth="1"/>
    <col min="7938" max="7938" width="30.85546875" style="496" customWidth="1"/>
    <col min="7939" max="7939" width="84.42578125" style="496" customWidth="1"/>
    <col min="7940" max="7940" width="42.7109375" style="496" customWidth="1"/>
    <col min="7941" max="7941" width="4.85546875" style="496" customWidth="1"/>
    <col min="7942" max="8192" width="11.42578125" style="496"/>
    <col min="8193" max="8193" width="4.85546875" style="496" customWidth="1"/>
    <col min="8194" max="8194" width="30.85546875" style="496" customWidth="1"/>
    <col min="8195" max="8195" width="84.42578125" style="496" customWidth="1"/>
    <col min="8196" max="8196" width="42.7109375" style="496" customWidth="1"/>
    <col min="8197" max="8197" width="4.85546875" style="496" customWidth="1"/>
    <col min="8198" max="8448" width="11.42578125" style="496"/>
    <col min="8449" max="8449" width="4.85546875" style="496" customWidth="1"/>
    <col min="8450" max="8450" width="30.85546875" style="496" customWidth="1"/>
    <col min="8451" max="8451" width="84.42578125" style="496" customWidth="1"/>
    <col min="8452" max="8452" width="42.7109375" style="496" customWidth="1"/>
    <col min="8453" max="8453" width="4.85546875" style="496" customWidth="1"/>
    <col min="8454" max="8704" width="11.42578125" style="496"/>
    <col min="8705" max="8705" width="4.85546875" style="496" customWidth="1"/>
    <col min="8706" max="8706" width="30.85546875" style="496" customWidth="1"/>
    <col min="8707" max="8707" width="84.42578125" style="496" customWidth="1"/>
    <col min="8708" max="8708" width="42.7109375" style="496" customWidth="1"/>
    <col min="8709" max="8709" width="4.85546875" style="496" customWidth="1"/>
    <col min="8710" max="8960" width="11.42578125" style="496"/>
    <col min="8961" max="8961" width="4.85546875" style="496" customWidth="1"/>
    <col min="8962" max="8962" width="30.85546875" style="496" customWidth="1"/>
    <col min="8963" max="8963" width="84.42578125" style="496" customWidth="1"/>
    <col min="8964" max="8964" width="42.7109375" style="496" customWidth="1"/>
    <col min="8965" max="8965" width="4.85546875" style="496" customWidth="1"/>
    <col min="8966" max="9216" width="11.42578125" style="496"/>
    <col min="9217" max="9217" width="4.85546875" style="496" customWidth="1"/>
    <col min="9218" max="9218" width="30.85546875" style="496" customWidth="1"/>
    <col min="9219" max="9219" width="84.42578125" style="496" customWidth="1"/>
    <col min="9220" max="9220" width="42.7109375" style="496" customWidth="1"/>
    <col min="9221" max="9221" width="4.85546875" style="496" customWidth="1"/>
    <col min="9222" max="9472" width="11.42578125" style="496"/>
    <col min="9473" max="9473" width="4.85546875" style="496" customWidth="1"/>
    <col min="9474" max="9474" width="30.85546875" style="496" customWidth="1"/>
    <col min="9475" max="9475" width="84.42578125" style="496" customWidth="1"/>
    <col min="9476" max="9476" width="42.7109375" style="496" customWidth="1"/>
    <col min="9477" max="9477" width="4.85546875" style="496" customWidth="1"/>
    <col min="9478" max="9728" width="11.42578125" style="496"/>
    <col min="9729" max="9729" width="4.85546875" style="496" customWidth="1"/>
    <col min="9730" max="9730" width="30.85546875" style="496" customWidth="1"/>
    <col min="9731" max="9731" width="84.42578125" style="496" customWidth="1"/>
    <col min="9732" max="9732" width="42.7109375" style="496" customWidth="1"/>
    <col min="9733" max="9733" width="4.85546875" style="496" customWidth="1"/>
    <col min="9734" max="9984" width="11.42578125" style="496"/>
    <col min="9985" max="9985" width="4.85546875" style="496" customWidth="1"/>
    <col min="9986" max="9986" width="30.85546875" style="496" customWidth="1"/>
    <col min="9987" max="9987" width="84.42578125" style="496" customWidth="1"/>
    <col min="9988" max="9988" width="42.7109375" style="496" customWidth="1"/>
    <col min="9989" max="9989" width="4.85546875" style="496" customWidth="1"/>
    <col min="9990" max="10240" width="11.42578125" style="496"/>
    <col min="10241" max="10241" width="4.85546875" style="496" customWidth="1"/>
    <col min="10242" max="10242" width="30.85546875" style="496" customWidth="1"/>
    <col min="10243" max="10243" width="84.42578125" style="496" customWidth="1"/>
    <col min="10244" max="10244" width="42.7109375" style="496" customWidth="1"/>
    <col min="10245" max="10245" width="4.85546875" style="496" customWidth="1"/>
    <col min="10246" max="10496" width="11.42578125" style="496"/>
    <col min="10497" max="10497" width="4.85546875" style="496" customWidth="1"/>
    <col min="10498" max="10498" width="30.85546875" style="496" customWidth="1"/>
    <col min="10499" max="10499" width="84.42578125" style="496" customWidth="1"/>
    <col min="10500" max="10500" width="42.7109375" style="496" customWidth="1"/>
    <col min="10501" max="10501" width="4.85546875" style="496" customWidth="1"/>
    <col min="10502" max="10752" width="11.42578125" style="496"/>
    <col min="10753" max="10753" width="4.85546875" style="496" customWidth="1"/>
    <col min="10754" max="10754" width="30.85546875" style="496" customWidth="1"/>
    <col min="10755" max="10755" width="84.42578125" style="496" customWidth="1"/>
    <col min="10756" max="10756" width="42.7109375" style="496" customWidth="1"/>
    <col min="10757" max="10757" width="4.85546875" style="496" customWidth="1"/>
    <col min="10758" max="11008" width="11.42578125" style="496"/>
    <col min="11009" max="11009" width="4.85546875" style="496" customWidth="1"/>
    <col min="11010" max="11010" width="30.85546875" style="496" customWidth="1"/>
    <col min="11011" max="11011" width="84.42578125" style="496" customWidth="1"/>
    <col min="11012" max="11012" width="42.7109375" style="496" customWidth="1"/>
    <col min="11013" max="11013" width="4.85546875" style="496" customWidth="1"/>
    <col min="11014" max="11264" width="11.42578125" style="496"/>
    <col min="11265" max="11265" width="4.85546875" style="496" customWidth="1"/>
    <col min="11266" max="11266" width="30.85546875" style="496" customWidth="1"/>
    <col min="11267" max="11267" width="84.42578125" style="496" customWidth="1"/>
    <col min="11268" max="11268" width="42.7109375" style="496" customWidth="1"/>
    <col min="11269" max="11269" width="4.85546875" style="496" customWidth="1"/>
    <col min="11270" max="11520" width="11.42578125" style="496"/>
    <col min="11521" max="11521" width="4.85546875" style="496" customWidth="1"/>
    <col min="11522" max="11522" width="30.85546875" style="496" customWidth="1"/>
    <col min="11523" max="11523" width="84.42578125" style="496" customWidth="1"/>
    <col min="11524" max="11524" width="42.7109375" style="496" customWidth="1"/>
    <col min="11525" max="11525" width="4.85546875" style="496" customWidth="1"/>
    <col min="11526" max="11776" width="11.42578125" style="496"/>
    <col min="11777" max="11777" width="4.85546875" style="496" customWidth="1"/>
    <col min="11778" max="11778" width="30.85546875" style="496" customWidth="1"/>
    <col min="11779" max="11779" width="84.42578125" style="496" customWidth="1"/>
    <col min="11780" max="11780" width="42.7109375" style="496" customWidth="1"/>
    <col min="11781" max="11781" width="4.85546875" style="496" customWidth="1"/>
    <col min="11782" max="12032" width="11.42578125" style="496"/>
    <col min="12033" max="12033" width="4.85546875" style="496" customWidth="1"/>
    <col min="12034" max="12034" width="30.85546875" style="496" customWidth="1"/>
    <col min="12035" max="12035" width="84.42578125" style="496" customWidth="1"/>
    <col min="12036" max="12036" width="42.7109375" style="496" customWidth="1"/>
    <col min="12037" max="12037" width="4.85546875" style="496" customWidth="1"/>
    <col min="12038" max="12288" width="11.42578125" style="496"/>
    <col min="12289" max="12289" width="4.85546875" style="496" customWidth="1"/>
    <col min="12290" max="12290" width="30.85546875" style="496" customWidth="1"/>
    <col min="12291" max="12291" width="84.42578125" style="496" customWidth="1"/>
    <col min="12292" max="12292" width="42.7109375" style="496" customWidth="1"/>
    <col min="12293" max="12293" width="4.85546875" style="496" customWidth="1"/>
    <col min="12294" max="12544" width="11.42578125" style="496"/>
    <col min="12545" max="12545" width="4.85546875" style="496" customWidth="1"/>
    <col min="12546" max="12546" width="30.85546875" style="496" customWidth="1"/>
    <col min="12547" max="12547" width="84.42578125" style="496" customWidth="1"/>
    <col min="12548" max="12548" width="42.7109375" style="496" customWidth="1"/>
    <col min="12549" max="12549" width="4.85546875" style="496" customWidth="1"/>
    <col min="12550" max="12800" width="11.42578125" style="496"/>
    <col min="12801" max="12801" width="4.85546875" style="496" customWidth="1"/>
    <col min="12802" max="12802" width="30.85546875" style="496" customWidth="1"/>
    <col min="12803" max="12803" width="84.42578125" style="496" customWidth="1"/>
    <col min="12804" max="12804" width="42.7109375" style="496" customWidth="1"/>
    <col min="12805" max="12805" width="4.85546875" style="496" customWidth="1"/>
    <col min="12806" max="13056" width="11.42578125" style="496"/>
    <col min="13057" max="13057" width="4.85546875" style="496" customWidth="1"/>
    <col min="13058" max="13058" width="30.85546875" style="496" customWidth="1"/>
    <col min="13059" max="13059" width="84.42578125" style="496" customWidth="1"/>
    <col min="13060" max="13060" width="42.7109375" style="496" customWidth="1"/>
    <col min="13061" max="13061" width="4.85546875" style="496" customWidth="1"/>
    <col min="13062" max="13312" width="11.42578125" style="496"/>
    <col min="13313" max="13313" width="4.85546875" style="496" customWidth="1"/>
    <col min="13314" max="13314" width="30.85546875" style="496" customWidth="1"/>
    <col min="13315" max="13315" width="84.42578125" style="496" customWidth="1"/>
    <col min="13316" max="13316" width="42.7109375" style="496" customWidth="1"/>
    <col min="13317" max="13317" width="4.85546875" style="496" customWidth="1"/>
    <col min="13318" max="13568" width="11.42578125" style="496"/>
    <col min="13569" max="13569" width="4.85546875" style="496" customWidth="1"/>
    <col min="13570" max="13570" width="30.85546875" style="496" customWidth="1"/>
    <col min="13571" max="13571" width="84.42578125" style="496" customWidth="1"/>
    <col min="13572" max="13572" width="42.7109375" style="496" customWidth="1"/>
    <col min="13573" max="13573" width="4.85546875" style="496" customWidth="1"/>
    <col min="13574" max="13824" width="11.42578125" style="496"/>
    <col min="13825" max="13825" width="4.85546875" style="496" customWidth="1"/>
    <col min="13826" max="13826" width="30.85546875" style="496" customWidth="1"/>
    <col min="13827" max="13827" width="84.42578125" style="496" customWidth="1"/>
    <col min="13828" max="13828" width="42.7109375" style="496" customWidth="1"/>
    <col min="13829" max="13829" width="4.85546875" style="496" customWidth="1"/>
    <col min="13830" max="14080" width="11.42578125" style="496"/>
    <col min="14081" max="14081" width="4.85546875" style="496" customWidth="1"/>
    <col min="14082" max="14082" width="30.85546875" style="496" customWidth="1"/>
    <col min="14083" max="14083" width="84.42578125" style="496" customWidth="1"/>
    <col min="14084" max="14084" width="42.7109375" style="496" customWidth="1"/>
    <col min="14085" max="14085" width="4.85546875" style="496" customWidth="1"/>
    <col min="14086" max="14336" width="11.42578125" style="496"/>
    <col min="14337" max="14337" width="4.85546875" style="496" customWidth="1"/>
    <col min="14338" max="14338" width="30.85546875" style="496" customWidth="1"/>
    <col min="14339" max="14339" width="84.42578125" style="496" customWidth="1"/>
    <col min="14340" max="14340" width="42.7109375" style="496" customWidth="1"/>
    <col min="14341" max="14341" width="4.85546875" style="496" customWidth="1"/>
    <col min="14342" max="14592" width="11.42578125" style="496"/>
    <col min="14593" max="14593" width="4.85546875" style="496" customWidth="1"/>
    <col min="14594" max="14594" width="30.85546875" style="496" customWidth="1"/>
    <col min="14595" max="14595" width="84.42578125" style="496" customWidth="1"/>
    <col min="14596" max="14596" width="42.7109375" style="496" customWidth="1"/>
    <col min="14597" max="14597" width="4.85546875" style="496" customWidth="1"/>
    <col min="14598" max="14848" width="11.42578125" style="496"/>
    <col min="14849" max="14849" width="4.85546875" style="496" customWidth="1"/>
    <col min="14850" max="14850" width="30.85546875" style="496" customWidth="1"/>
    <col min="14851" max="14851" width="84.42578125" style="496" customWidth="1"/>
    <col min="14852" max="14852" width="42.7109375" style="496" customWidth="1"/>
    <col min="14853" max="14853" width="4.85546875" style="496" customWidth="1"/>
    <col min="14854" max="15104" width="11.42578125" style="496"/>
    <col min="15105" max="15105" width="4.85546875" style="496" customWidth="1"/>
    <col min="15106" max="15106" width="30.85546875" style="496" customWidth="1"/>
    <col min="15107" max="15107" width="84.42578125" style="496" customWidth="1"/>
    <col min="15108" max="15108" width="42.7109375" style="496" customWidth="1"/>
    <col min="15109" max="15109" width="4.85546875" style="496" customWidth="1"/>
    <col min="15110" max="15360" width="11.42578125" style="496"/>
    <col min="15361" max="15361" width="4.85546875" style="496" customWidth="1"/>
    <col min="15362" max="15362" width="30.85546875" style="496" customWidth="1"/>
    <col min="15363" max="15363" width="84.42578125" style="496" customWidth="1"/>
    <col min="15364" max="15364" width="42.7109375" style="496" customWidth="1"/>
    <col min="15365" max="15365" width="4.85546875" style="496" customWidth="1"/>
    <col min="15366" max="15616" width="11.42578125" style="496"/>
    <col min="15617" max="15617" width="4.85546875" style="496" customWidth="1"/>
    <col min="15618" max="15618" width="30.85546875" style="496" customWidth="1"/>
    <col min="15619" max="15619" width="84.42578125" style="496" customWidth="1"/>
    <col min="15620" max="15620" width="42.7109375" style="496" customWidth="1"/>
    <col min="15621" max="15621" width="4.85546875" style="496" customWidth="1"/>
    <col min="15622" max="15872" width="11.42578125" style="496"/>
    <col min="15873" max="15873" width="4.85546875" style="496" customWidth="1"/>
    <col min="15874" max="15874" width="30.85546875" style="496" customWidth="1"/>
    <col min="15875" max="15875" width="84.42578125" style="496" customWidth="1"/>
    <col min="15876" max="15876" width="42.7109375" style="496" customWidth="1"/>
    <col min="15877" max="15877" width="4.85546875" style="496" customWidth="1"/>
    <col min="15878" max="16128" width="11.42578125" style="496"/>
    <col min="16129" max="16129" width="4.85546875" style="496" customWidth="1"/>
    <col min="16130" max="16130" width="30.85546875" style="496" customWidth="1"/>
    <col min="16131" max="16131" width="84.42578125" style="496" customWidth="1"/>
    <col min="16132" max="16132" width="42.7109375" style="496" customWidth="1"/>
    <col min="16133" max="16133" width="4.85546875" style="496" customWidth="1"/>
    <col min="16134" max="16384" width="11.42578125" style="496"/>
  </cols>
  <sheetData>
    <row r="1" spans="1:8" s="41" customFormat="1">
      <c r="A1" s="492"/>
      <c r="B1" s="756" t="s">
        <v>903</v>
      </c>
      <c r="C1" s="756"/>
      <c r="D1" s="756"/>
      <c r="E1" s="756"/>
    </row>
    <row r="2" spans="1:8" s="41" customFormat="1">
      <c r="A2" s="492"/>
      <c r="B2" s="756" t="s">
        <v>842</v>
      </c>
      <c r="C2" s="756"/>
      <c r="D2" s="756"/>
      <c r="E2" s="756"/>
    </row>
    <row r="3" spans="1:8" s="41" customFormat="1" ht="15" customHeight="1">
      <c r="A3" s="492"/>
      <c r="B3" s="756" t="s">
        <v>1779</v>
      </c>
      <c r="C3" s="756"/>
      <c r="D3" s="756"/>
      <c r="E3" s="756"/>
    </row>
    <row r="4" spans="1:8" s="41" customFormat="1">
      <c r="A4" s="757" t="s">
        <v>0</v>
      </c>
      <c r="B4" s="757"/>
      <c r="C4" s="757"/>
      <c r="D4" s="757"/>
      <c r="E4" s="757"/>
    </row>
    <row r="5" spans="1:8" s="42" customFormat="1"/>
    <row r="6" spans="1:8">
      <c r="A6" s="493"/>
      <c r="B6" s="494" t="s">
        <v>3</v>
      </c>
      <c r="C6" s="490" t="s">
        <v>803</v>
      </c>
      <c r="D6" s="60"/>
      <c r="E6" s="495"/>
      <c r="F6" s="46"/>
      <c r="G6" s="46"/>
      <c r="H6" s="46"/>
    </row>
    <row r="7" spans="1:8">
      <c r="A7" s="493"/>
      <c r="B7" s="497"/>
      <c r="C7" s="498"/>
      <c r="D7" s="498"/>
      <c r="E7" s="499"/>
    </row>
    <row r="8" spans="1:8" s="502" customFormat="1">
      <c r="A8" s="500"/>
      <c r="B8" s="501"/>
      <c r="C8" s="500"/>
      <c r="D8" s="500"/>
      <c r="E8" s="501"/>
    </row>
    <row r="9" spans="1:8" s="41" customFormat="1">
      <c r="A9" s="758" t="s">
        <v>843</v>
      </c>
      <c r="B9" s="759"/>
      <c r="C9" s="503" t="s">
        <v>844</v>
      </c>
      <c r="D9" s="503" t="s">
        <v>845</v>
      </c>
      <c r="E9" s="504"/>
    </row>
    <row r="10" spans="1:8" s="502" customFormat="1">
      <c r="A10" s="505"/>
      <c r="B10" s="506"/>
      <c r="C10" s="506"/>
      <c r="D10" s="506"/>
      <c r="E10" s="507"/>
    </row>
    <row r="11" spans="1:8">
      <c r="A11" s="508"/>
      <c r="B11" s="509"/>
      <c r="C11" s="510"/>
      <c r="D11" s="511"/>
      <c r="E11" s="512"/>
    </row>
    <row r="12" spans="1:8">
      <c r="A12" s="508"/>
      <c r="B12" s="509"/>
      <c r="C12" s="510"/>
      <c r="D12" s="511"/>
      <c r="E12" s="512"/>
    </row>
    <row r="13" spans="1:8">
      <c r="A13" s="508"/>
      <c r="B13" s="509"/>
      <c r="C13" s="510"/>
      <c r="D13" s="511"/>
      <c r="E13" s="512"/>
    </row>
    <row r="14" spans="1:8">
      <c r="A14" s="508"/>
      <c r="B14" s="509"/>
      <c r="C14" s="510"/>
      <c r="D14" s="511"/>
      <c r="E14" s="512"/>
    </row>
    <row r="15" spans="1:8">
      <c r="A15" s="508"/>
      <c r="B15" s="509"/>
      <c r="C15" s="510"/>
      <c r="D15" s="511"/>
      <c r="E15" s="512"/>
    </row>
    <row r="16" spans="1:8">
      <c r="A16" s="513"/>
      <c r="B16" s="491"/>
      <c r="C16" s="510"/>
      <c r="D16" s="511"/>
      <c r="E16" s="512"/>
    </row>
    <row r="17" spans="1:9">
      <c r="A17" s="513"/>
      <c r="B17" s="491"/>
      <c r="C17" s="510"/>
      <c r="D17" s="511"/>
      <c r="E17" s="512"/>
    </row>
    <row r="18" spans="1:9" ht="14.25" customHeight="1">
      <c r="A18" s="760" t="s">
        <v>848</v>
      </c>
      <c r="B18" s="761"/>
      <c r="C18" s="761"/>
      <c r="D18" s="761"/>
      <c r="E18" s="762"/>
    </row>
    <row r="19" spans="1:9">
      <c r="A19" s="513"/>
      <c r="B19" s="491"/>
      <c r="C19" s="510"/>
      <c r="D19" s="511"/>
      <c r="E19" s="512"/>
    </row>
    <row r="20" spans="1:9">
      <c r="A20" s="513"/>
      <c r="B20" s="491"/>
      <c r="C20" s="510"/>
      <c r="D20" s="511"/>
      <c r="E20" s="512"/>
    </row>
    <row r="21" spans="1:9">
      <c r="A21" s="513"/>
      <c r="B21" s="491"/>
      <c r="C21" s="510"/>
      <c r="D21" s="511"/>
      <c r="E21" s="512"/>
    </row>
    <row r="22" spans="1:9">
      <c r="A22" s="513"/>
      <c r="B22" s="491"/>
      <c r="C22" s="510"/>
      <c r="D22" s="511"/>
      <c r="E22" s="512"/>
    </row>
    <row r="23" spans="1:9">
      <c r="A23" s="508"/>
      <c r="B23" s="509"/>
      <c r="C23" s="510"/>
      <c r="D23" s="511"/>
      <c r="E23" s="512"/>
    </row>
    <row r="24" spans="1:9">
      <c r="A24" s="508"/>
      <c r="B24" s="509"/>
      <c r="C24" s="510"/>
      <c r="D24" s="511"/>
      <c r="E24" s="512"/>
    </row>
    <row r="25" spans="1:9">
      <c r="A25" s="508"/>
      <c r="B25" s="509"/>
      <c r="C25" s="510"/>
      <c r="D25" s="511"/>
      <c r="E25" s="512"/>
    </row>
    <row r="26" spans="1:9">
      <c r="A26" s="508"/>
      <c r="B26" s="509"/>
      <c r="C26" s="510"/>
      <c r="D26" s="511"/>
      <c r="E26" s="512"/>
    </row>
    <row r="27" spans="1:9">
      <c r="A27" s="508"/>
      <c r="B27" s="509"/>
      <c r="C27" s="510"/>
      <c r="D27" s="511"/>
      <c r="E27" s="512"/>
    </row>
    <row r="28" spans="1:9">
      <c r="A28" s="508"/>
      <c r="B28" s="509"/>
      <c r="C28" s="510"/>
      <c r="D28" s="511"/>
      <c r="E28" s="512"/>
    </row>
    <row r="29" spans="1:9">
      <c r="A29" s="508"/>
      <c r="B29" s="509"/>
      <c r="C29" s="510"/>
      <c r="D29" s="511"/>
      <c r="E29" s="512"/>
    </row>
    <row r="30" spans="1:9">
      <c r="A30" s="514"/>
      <c r="B30" s="515"/>
      <c r="C30" s="516"/>
      <c r="D30" s="517"/>
      <c r="E30" s="518"/>
    </row>
    <row r="31" spans="1:9">
      <c r="A31" s="519"/>
      <c r="B31" s="520"/>
      <c r="C31" s="763"/>
      <c r="D31" s="764"/>
      <c r="E31" s="764"/>
    </row>
    <row r="32" spans="1:9">
      <c r="A32" s="16" t="s">
        <v>849</v>
      </c>
      <c r="B32" s="40"/>
      <c r="C32" s="40"/>
      <c r="E32" s="35"/>
      <c r="F32" s="35"/>
      <c r="G32" s="40"/>
      <c r="H32" s="40"/>
      <c r="I32" s="40"/>
    </row>
    <row r="39" spans="1:5" ht="15" customHeight="1">
      <c r="A39" s="754" t="s">
        <v>832</v>
      </c>
      <c r="B39" s="754"/>
      <c r="D39" s="754" t="s">
        <v>858</v>
      </c>
      <c r="E39" s="754"/>
    </row>
    <row r="40" spans="1:5" ht="15" customHeight="1">
      <c r="A40" s="755" t="s">
        <v>827</v>
      </c>
      <c r="B40" s="755"/>
      <c r="D40" s="755" t="s">
        <v>885</v>
      </c>
      <c r="E40" s="755"/>
    </row>
    <row r="41" spans="1:5">
      <c r="A41" s="755"/>
      <c r="B41" s="755"/>
      <c r="D41" s="755"/>
      <c r="E41" s="755"/>
    </row>
    <row r="42" spans="1:5">
      <c r="A42" s="521"/>
      <c r="B42" s="521"/>
    </row>
  </sheetData>
  <mergeCells count="11">
    <mergeCell ref="A39:B39"/>
    <mergeCell ref="D40:E41"/>
    <mergeCell ref="D39:E39"/>
    <mergeCell ref="B1:E1"/>
    <mergeCell ref="B2:E2"/>
    <mergeCell ref="A4:E4"/>
    <mergeCell ref="A9:B9"/>
    <mergeCell ref="A18:E18"/>
    <mergeCell ref="C31:E31"/>
    <mergeCell ref="B3:E3"/>
    <mergeCell ref="A40:B41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&amp;R1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42"/>
  <sheetViews>
    <sheetView zoomScaleNormal="100" workbookViewId="0">
      <selection activeCell="A4" sqref="A4:E4"/>
    </sheetView>
  </sheetViews>
  <sheetFormatPr baseColWidth="10" defaultRowHeight="12.75"/>
  <cols>
    <col min="1" max="1" width="4.85546875" style="496" customWidth="1"/>
    <col min="2" max="2" width="33.140625" style="496" customWidth="1"/>
    <col min="3" max="3" width="75.140625" style="496" customWidth="1"/>
    <col min="4" max="4" width="31.7109375" style="496" customWidth="1"/>
    <col min="5" max="5" width="10.5703125" style="496" customWidth="1"/>
    <col min="6" max="256" width="11.42578125" style="496"/>
    <col min="257" max="257" width="4.85546875" style="496" customWidth="1"/>
    <col min="258" max="258" width="30.85546875" style="496" customWidth="1"/>
    <col min="259" max="259" width="84.42578125" style="496" customWidth="1"/>
    <col min="260" max="260" width="42.7109375" style="496" customWidth="1"/>
    <col min="261" max="261" width="4.85546875" style="496" customWidth="1"/>
    <col min="262" max="512" width="11.42578125" style="496"/>
    <col min="513" max="513" width="4.85546875" style="496" customWidth="1"/>
    <col min="514" max="514" width="30.85546875" style="496" customWidth="1"/>
    <col min="515" max="515" width="84.42578125" style="496" customWidth="1"/>
    <col min="516" max="516" width="42.7109375" style="496" customWidth="1"/>
    <col min="517" max="517" width="4.85546875" style="496" customWidth="1"/>
    <col min="518" max="768" width="11.42578125" style="496"/>
    <col min="769" max="769" width="4.85546875" style="496" customWidth="1"/>
    <col min="770" max="770" width="30.85546875" style="496" customWidth="1"/>
    <col min="771" max="771" width="84.42578125" style="496" customWidth="1"/>
    <col min="772" max="772" width="42.7109375" style="496" customWidth="1"/>
    <col min="773" max="773" width="4.85546875" style="496" customWidth="1"/>
    <col min="774" max="1024" width="11.42578125" style="496"/>
    <col min="1025" max="1025" width="4.85546875" style="496" customWidth="1"/>
    <col min="1026" max="1026" width="30.85546875" style="496" customWidth="1"/>
    <col min="1027" max="1027" width="84.42578125" style="496" customWidth="1"/>
    <col min="1028" max="1028" width="42.7109375" style="496" customWidth="1"/>
    <col min="1029" max="1029" width="4.85546875" style="496" customWidth="1"/>
    <col min="1030" max="1280" width="11.42578125" style="496"/>
    <col min="1281" max="1281" width="4.85546875" style="496" customWidth="1"/>
    <col min="1282" max="1282" width="30.85546875" style="496" customWidth="1"/>
    <col min="1283" max="1283" width="84.42578125" style="496" customWidth="1"/>
    <col min="1284" max="1284" width="42.7109375" style="496" customWidth="1"/>
    <col min="1285" max="1285" width="4.85546875" style="496" customWidth="1"/>
    <col min="1286" max="1536" width="11.42578125" style="496"/>
    <col min="1537" max="1537" width="4.85546875" style="496" customWidth="1"/>
    <col min="1538" max="1538" width="30.85546875" style="496" customWidth="1"/>
    <col min="1539" max="1539" width="84.42578125" style="496" customWidth="1"/>
    <col min="1540" max="1540" width="42.7109375" style="496" customWidth="1"/>
    <col min="1541" max="1541" width="4.85546875" style="496" customWidth="1"/>
    <col min="1542" max="1792" width="11.42578125" style="496"/>
    <col min="1793" max="1793" width="4.85546875" style="496" customWidth="1"/>
    <col min="1794" max="1794" width="30.85546875" style="496" customWidth="1"/>
    <col min="1795" max="1795" width="84.42578125" style="496" customWidth="1"/>
    <col min="1796" max="1796" width="42.7109375" style="496" customWidth="1"/>
    <col min="1797" max="1797" width="4.85546875" style="496" customWidth="1"/>
    <col min="1798" max="2048" width="11.42578125" style="496"/>
    <col min="2049" max="2049" width="4.85546875" style="496" customWidth="1"/>
    <col min="2050" max="2050" width="30.85546875" style="496" customWidth="1"/>
    <col min="2051" max="2051" width="84.42578125" style="496" customWidth="1"/>
    <col min="2052" max="2052" width="42.7109375" style="496" customWidth="1"/>
    <col min="2053" max="2053" width="4.85546875" style="496" customWidth="1"/>
    <col min="2054" max="2304" width="11.42578125" style="496"/>
    <col min="2305" max="2305" width="4.85546875" style="496" customWidth="1"/>
    <col min="2306" max="2306" width="30.85546875" style="496" customWidth="1"/>
    <col min="2307" max="2307" width="84.42578125" style="496" customWidth="1"/>
    <col min="2308" max="2308" width="42.7109375" style="496" customWidth="1"/>
    <col min="2309" max="2309" width="4.85546875" style="496" customWidth="1"/>
    <col min="2310" max="2560" width="11.42578125" style="496"/>
    <col min="2561" max="2561" width="4.85546875" style="496" customWidth="1"/>
    <col min="2562" max="2562" width="30.85546875" style="496" customWidth="1"/>
    <col min="2563" max="2563" width="84.42578125" style="496" customWidth="1"/>
    <col min="2564" max="2564" width="42.7109375" style="496" customWidth="1"/>
    <col min="2565" max="2565" width="4.85546875" style="496" customWidth="1"/>
    <col min="2566" max="2816" width="11.42578125" style="496"/>
    <col min="2817" max="2817" width="4.85546875" style="496" customWidth="1"/>
    <col min="2818" max="2818" width="30.85546875" style="496" customWidth="1"/>
    <col min="2819" max="2819" width="84.42578125" style="496" customWidth="1"/>
    <col min="2820" max="2820" width="42.7109375" style="496" customWidth="1"/>
    <col min="2821" max="2821" width="4.85546875" style="496" customWidth="1"/>
    <col min="2822" max="3072" width="11.42578125" style="496"/>
    <col min="3073" max="3073" width="4.85546875" style="496" customWidth="1"/>
    <col min="3074" max="3074" width="30.85546875" style="496" customWidth="1"/>
    <col min="3075" max="3075" width="84.42578125" style="496" customWidth="1"/>
    <col min="3076" max="3076" width="42.7109375" style="496" customWidth="1"/>
    <col min="3077" max="3077" width="4.85546875" style="496" customWidth="1"/>
    <col min="3078" max="3328" width="11.42578125" style="496"/>
    <col min="3329" max="3329" width="4.85546875" style="496" customWidth="1"/>
    <col min="3330" max="3330" width="30.85546875" style="496" customWidth="1"/>
    <col min="3331" max="3331" width="84.42578125" style="496" customWidth="1"/>
    <col min="3332" max="3332" width="42.7109375" style="496" customWidth="1"/>
    <col min="3333" max="3333" width="4.85546875" style="496" customWidth="1"/>
    <col min="3334" max="3584" width="11.42578125" style="496"/>
    <col min="3585" max="3585" width="4.85546875" style="496" customWidth="1"/>
    <col min="3586" max="3586" width="30.85546875" style="496" customWidth="1"/>
    <col min="3587" max="3587" width="84.42578125" style="496" customWidth="1"/>
    <col min="3588" max="3588" width="42.7109375" style="496" customWidth="1"/>
    <col min="3589" max="3589" width="4.85546875" style="496" customWidth="1"/>
    <col min="3590" max="3840" width="11.42578125" style="496"/>
    <col min="3841" max="3841" width="4.85546875" style="496" customWidth="1"/>
    <col min="3842" max="3842" width="30.85546875" style="496" customWidth="1"/>
    <col min="3843" max="3843" width="84.42578125" style="496" customWidth="1"/>
    <col min="3844" max="3844" width="42.7109375" style="496" customWidth="1"/>
    <col min="3845" max="3845" width="4.85546875" style="496" customWidth="1"/>
    <col min="3846" max="4096" width="11.42578125" style="496"/>
    <col min="4097" max="4097" width="4.85546875" style="496" customWidth="1"/>
    <col min="4098" max="4098" width="30.85546875" style="496" customWidth="1"/>
    <col min="4099" max="4099" width="84.42578125" style="496" customWidth="1"/>
    <col min="4100" max="4100" width="42.7109375" style="496" customWidth="1"/>
    <col min="4101" max="4101" width="4.85546875" style="496" customWidth="1"/>
    <col min="4102" max="4352" width="11.42578125" style="496"/>
    <col min="4353" max="4353" width="4.85546875" style="496" customWidth="1"/>
    <col min="4354" max="4354" width="30.85546875" style="496" customWidth="1"/>
    <col min="4355" max="4355" width="84.42578125" style="496" customWidth="1"/>
    <col min="4356" max="4356" width="42.7109375" style="496" customWidth="1"/>
    <col min="4357" max="4357" width="4.85546875" style="496" customWidth="1"/>
    <col min="4358" max="4608" width="11.42578125" style="496"/>
    <col min="4609" max="4609" width="4.85546875" style="496" customWidth="1"/>
    <col min="4610" max="4610" width="30.85546875" style="496" customWidth="1"/>
    <col min="4611" max="4611" width="84.42578125" style="496" customWidth="1"/>
    <col min="4612" max="4612" width="42.7109375" style="496" customWidth="1"/>
    <col min="4613" max="4613" width="4.85546875" style="496" customWidth="1"/>
    <col min="4614" max="4864" width="11.42578125" style="496"/>
    <col min="4865" max="4865" width="4.85546875" style="496" customWidth="1"/>
    <col min="4866" max="4866" width="30.85546875" style="496" customWidth="1"/>
    <col min="4867" max="4867" width="84.42578125" style="496" customWidth="1"/>
    <col min="4868" max="4868" width="42.7109375" style="496" customWidth="1"/>
    <col min="4869" max="4869" width="4.85546875" style="496" customWidth="1"/>
    <col min="4870" max="5120" width="11.42578125" style="496"/>
    <col min="5121" max="5121" width="4.85546875" style="496" customWidth="1"/>
    <col min="5122" max="5122" width="30.85546875" style="496" customWidth="1"/>
    <col min="5123" max="5123" width="84.42578125" style="496" customWidth="1"/>
    <col min="5124" max="5124" width="42.7109375" style="496" customWidth="1"/>
    <col min="5125" max="5125" width="4.85546875" style="496" customWidth="1"/>
    <col min="5126" max="5376" width="11.42578125" style="496"/>
    <col min="5377" max="5377" width="4.85546875" style="496" customWidth="1"/>
    <col min="5378" max="5378" width="30.85546875" style="496" customWidth="1"/>
    <col min="5379" max="5379" width="84.42578125" style="496" customWidth="1"/>
    <col min="5380" max="5380" width="42.7109375" style="496" customWidth="1"/>
    <col min="5381" max="5381" width="4.85546875" style="496" customWidth="1"/>
    <col min="5382" max="5632" width="11.42578125" style="496"/>
    <col min="5633" max="5633" width="4.85546875" style="496" customWidth="1"/>
    <col min="5634" max="5634" width="30.85546875" style="496" customWidth="1"/>
    <col min="5635" max="5635" width="84.42578125" style="496" customWidth="1"/>
    <col min="5636" max="5636" width="42.7109375" style="496" customWidth="1"/>
    <col min="5637" max="5637" width="4.85546875" style="496" customWidth="1"/>
    <col min="5638" max="5888" width="11.42578125" style="496"/>
    <col min="5889" max="5889" width="4.85546875" style="496" customWidth="1"/>
    <col min="5890" max="5890" width="30.85546875" style="496" customWidth="1"/>
    <col min="5891" max="5891" width="84.42578125" style="496" customWidth="1"/>
    <col min="5892" max="5892" width="42.7109375" style="496" customWidth="1"/>
    <col min="5893" max="5893" width="4.85546875" style="496" customWidth="1"/>
    <col min="5894" max="6144" width="11.42578125" style="496"/>
    <col min="6145" max="6145" width="4.85546875" style="496" customWidth="1"/>
    <col min="6146" max="6146" width="30.85546875" style="496" customWidth="1"/>
    <col min="6147" max="6147" width="84.42578125" style="496" customWidth="1"/>
    <col min="6148" max="6148" width="42.7109375" style="496" customWidth="1"/>
    <col min="6149" max="6149" width="4.85546875" style="496" customWidth="1"/>
    <col min="6150" max="6400" width="11.42578125" style="496"/>
    <col min="6401" max="6401" width="4.85546875" style="496" customWidth="1"/>
    <col min="6402" max="6402" width="30.85546875" style="496" customWidth="1"/>
    <col min="6403" max="6403" width="84.42578125" style="496" customWidth="1"/>
    <col min="6404" max="6404" width="42.7109375" style="496" customWidth="1"/>
    <col min="6405" max="6405" width="4.85546875" style="496" customWidth="1"/>
    <col min="6406" max="6656" width="11.42578125" style="496"/>
    <col min="6657" max="6657" width="4.85546875" style="496" customWidth="1"/>
    <col min="6658" max="6658" width="30.85546875" style="496" customWidth="1"/>
    <col min="6659" max="6659" width="84.42578125" style="496" customWidth="1"/>
    <col min="6660" max="6660" width="42.7109375" style="496" customWidth="1"/>
    <col min="6661" max="6661" width="4.85546875" style="496" customWidth="1"/>
    <col min="6662" max="6912" width="11.42578125" style="496"/>
    <col min="6913" max="6913" width="4.85546875" style="496" customWidth="1"/>
    <col min="6914" max="6914" width="30.85546875" style="496" customWidth="1"/>
    <col min="6915" max="6915" width="84.42578125" style="496" customWidth="1"/>
    <col min="6916" max="6916" width="42.7109375" style="496" customWidth="1"/>
    <col min="6917" max="6917" width="4.85546875" style="496" customWidth="1"/>
    <col min="6918" max="7168" width="11.42578125" style="496"/>
    <col min="7169" max="7169" width="4.85546875" style="496" customWidth="1"/>
    <col min="7170" max="7170" width="30.85546875" style="496" customWidth="1"/>
    <col min="7171" max="7171" width="84.42578125" style="496" customWidth="1"/>
    <col min="7172" max="7172" width="42.7109375" style="496" customWidth="1"/>
    <col min="7173" max="7173" width="4.85546875" style="496" customWidth="1"/>
    <col min="7174" max="7424" width="11.42578125" style="496"/>
    <col min="7425" max="7425" width="4.85546875" style="496" customWidth="1"/>
    <col min="7426" max="7426" width="30.85546875" style="496" customWidth="1"/>
    <col min="7427" max="7427" width="84.42578125" style="496" customWidth="1"/>
    <col min="7428" max="7428" width="42.7109375" style="496" customWidth="1"/>
    <col min="7429" max="7429" width="4.85546875" style="496" customWidth="1"/>
    <col min="7430" max="7680" width="11.42578125" style="496"/>
    <col min="7681" max="7681" width="4.85546875" style="496" customWidth="1"/>
    <col min="7682" max="7682" width="30.85546875" style="496" customWidth="1"/>
    <col min="7683" max="7683" width="84.42578125" style="496" customWidth="1"/>
    <col min="7684" max="7684" width="42.7109375" style="496" customWidth="1"/>
    <col min="7685" max="7685" width="4.85546875" style="496" customWidth="1"/>
    <col min="7686" max="7936" width="11.42578125" style="496"/>
    <col min="7937" max="7937" width="4.85546875" style="496" customWidth="1"/>
    <col min="7938" max="7938" width="30.85546875" style="496" customWidth="1"/>
    <col min="7939" max="7939" width="84.42578125" style="496" customWidth="1"/>
    <col min="7940" max="7940" width="42.7109375" style="496" customWidth="1"/>
    <col min="7941" max="7941" width="4.85546875" style="496" customWidth="1"/>
    <col min="7942" max="8192" width="11.42578125" style="496"/>
    <col min="8193" max="8193" width="4.85546875" style="496" customWidth="1"/>
    <col min="8194" max="8194" width="30.85546875" style="496" customWidth="1"/>
    <col min="8195" max="8195" width="84.42578125" style="496" customWidth="1"/>
    <col min="8196" max="8196" width="42.7109375" style="496" customWidth="1"/>
    <col min="8197" max="8197" width="4.85546875" style="496" customWidth="1"/>
    <col min="8198" max="8448" width="11.42578125" style="496"/>
    <col min="8449" max="8449" width="4.85546875" style="496" customWidth="1"/>
    <col min="8450" max="8450" width="30.85546875" style="496" customWidth="1"/>
    <col min="8451" max="8451" width="84.42578125" style="496" customWidth="1"/>
    <col min="8452" max="8452" width="42.7109375" style="496" customWidth="1"/>
    <col min="8453" max="8453" width="4.85546875" style="496" customWidth="1"/>
    <col min="8454" max="8704" width="11.42578125" style="496"/>
    <col min="8705" max="8705" width="4.85546875" style="496" customWidth="1"/>
    <col min="8706" max="8706" width="30.85546875" style="496" customWidth="1"/>
    <col min="8707" max="8707" width="84.42578125" style="496" customWidth="1"/>
    <col min="8708" max="8708" width="42.7109375" style="496" customWidth="1"/>
    <col min="8709" max="8709" width="4.85546875" style="496" customWidth="1"/>
    <col min="8710" max="8960" width="11.42578125" style="496"/>
    <col min="8961" max="8961" width="4.85546875" style="496" customWidth="1"/>
    <col min="8962" max="8962" width="30.85546875" style="496" customWidth="1"/>
    <col min="8963" max="8963" width="84.42578125" style="496" customWidth="1"/>
    <col min="8964" max="8964" width="42.7109375" style="496" customWidth="1"/>
    <col min="8965" max="8965" width="4.85546875" style="496" customWidth="1"/>
    <col min="8966" max="9216" width="11.42578125" style="496"/>
    <col min="9217" max="9217" width="4.85546875" style="496" customWidth="1"/>
    <col min="9218" max="9218" width="30.85546875" style="496" customWidth="1"/>
    <col min="9219" max="9219" width="84.42578125" style="496" customWidth="1"/>
    <col min="9220" max="9220" width="42.7109375" style="496" customWidth="1"/>
    <col min="9221" max="9221" width="4.85546875" style="496" customWidth="1"/>
    <col min="9222" max="9472" width="11.42578125" style="496"/>
    <col min="9473" max="9473" width="4.85546875" style="496" customWidth="1"/>
    <col min="9474" max="9474" width="30.85546875" style="496" customWidth="1"/>
    <col min="9475" max="9475" width="84.42578125" style="496" customWidth="1"/>
    <col min="9476" max="9476" width="42.7109375" style="496" customWidth="1"/>
    <col min="9477" max="9477" width="4.85546875" style="496" customWidth="1"/>
    <col min="9478" max="9728" width="11.42578125" style="496"/>
    <col min="9729" max="9729" width="4.85546875" style="496" customWidth="1"/>
    <col min="9730" max="9730" width="30.85546875" style="496" customWidth="1"/>
    <col min="9731" max="9731" width="84.42578125" style="496" customWidth="1"/>
    <col min="9732" max="9732" width="42.7109375" style="496" customWidth="1"/>
    <col min="9733" max="9733" width="4.85546875" style="496" customWidth="1"/>
    <col min="9734" max="9984" width="11.42578125" style="496"/>
    <col min="9985" max="9985" width="4.85546875" style="496" customWidth="1"/>
    <col min="9986" max="9986" width="30.85546875" style="496" customWidth="1"/>
    <col min="9987" max="9987" width="84.42578125" style="496" customWidth="1"/>
    <col min="9988" max="9988" width="42.7109375" style="496" customWidth="1"/>
    <col min="9989" max="9989" width="4.85546875" style="496" customWidth="1"/>
    <col min="9990" max="10240" width="11.42578125" style="496"/>
    <col min="10241" max="10241" width="4.85546875" style="496" customWidth="1"/>
    <col min="10242" max="10242" width="30.85546875" style="496" customWidth="1"/>
    <col min="10243" max="10243" width="84.42578125" style="496" customWidth="1"/>
    <col min="10244" max="10244" width="42.7109375" style="496" customWidth="1"/>
    <col min="10245" max="10245" width="4.85546875" style="496" customWidth="1"/>
    <col min="10246" max="10496" width="11.42578125" style="496"/>
    <col min="10497" max="10497" width="4.85546875" style="496" customWidth="1"/>
    <col min="10498" max="10498" width="30.85546875" style="496" customWidth="1"/>
    <col min="10499" max="10499" width="84.42578125" style="496" customWidth="1"/>
    <col min="10500" max="10500" width="42.7109375" style="496" customWidth="1"/>
    <col min="10501" max="10501" width="4.85546875" style="496" customWidth="1"/>
    <col min="10502" max="10752" width="11.42578125" style="496"/>
    <col min="10753" max="10753" width="4.85546875" style="496" customWidth="1"/>
    <col min="10754" max="10754" width="30.85546875" style="496" customWidth="1"/>
    <col min="10755" max="10755" width="84.42578125" style="496" customWidth="1"/>
    <col min="10756" max="10756" width="42.7109375" style="496" customWidth="1"/>
    <col min="10757" max="10757" width="4.85546875" style="496" customWidth="1"/>
    <col min="10758" max="11008" width="11.42578125" style="496"/>
    <col min="11009" max="11009" width="4.85546875" style="496" customWidth="1"/>
    <col min="11010" max="11010" width="30.85546875" style="496" customWidth="1"/>
    <col min="11011" max="11011" width="84.42578125" style="496" customWidth="1"/>
    <col min="11012" max="11012" width="42.7109375" style="496" customWidth="1"/>
    <col min="11013" max="11013" width="4.85546875" style="496" customWidth="1"/>
    <col min="11014" max="11264" width="11.42578125" style="496"/>
    <col min="11265" max="11265" width="4.85546875" style="496" customWidth="1"/>
    <col min="11266" max="11266" width="30.85546875" style="496" customWidth="1"/>
    <col min="11267" max="11267" width="84.42578125" style="496" customWidth="1"/>
    <col min="11268" max="11268" width="42.7109375" style="496" customWidth="1"/>
    <col min="11269" max="11269" width="4.85546875" style="496" customWidth="1"/>
    <col min="11270" max="11520" width="11.42578125" style="496"/>
    <col min="11521" max="11521" width="4.85546875" style="496" customWidth="1"/>
    <col min="11522" max="11522" width="30.85546875" style="496" customWidth="1"/>
    <col min="11523" max="11523" width="84.42578125" style="496" customWidth="1"/>
    <col min="11524" max="11524" width="42.7109375" style="496" customWidth="1"/>
    <col min="11525" max="11525" width="4.85546875" style="496" customWidth="1"/>
    <col min="11526" max="11776" width="11.42578125" style="496"/>
    <col min="11777" max="11777" width="4.85546875" style="496" customWidth="1"/>
    <col min="11778" max="11778" width="30.85546875" style="496" customWidth="1"/>
    <col min="11779" max="11779" width="84.42578125" style="496" customWidth="1"/>
    <col min="11780" max="11780" width="42.7109375" style="496" customWidth="1"/>
    <col min="11781" max="11781" width="4.85546875" style="496" customWidth="1"/>
    <col min="11782" max="12032" width="11.42578125" style="496"/>
    <col min="12033" max="12033" width="4.85546875" style="496" customWidth="1"/>
    <col min="12034" max="12034" width="30.85546875" style="496" customWidth="1"/>
    <col min="12035" max="12035" width="84.42578125" style="496" customWidth="1"/>
    <col min="12036" max="12036" width="42.7109375" style="496" customWidth="1"/>
    <col min="12037" max="12037" width="4.85546875" style="496" customWidth="1"/>
    <col min="12038" max="12288" width="11.42578125" style="496"/>
    <col min="12289" max="12289" width="4.85546875" style="496" customWidth="1"/>
    <col min="12290" max="12290" width="30.85546875" style="496" customWidth="1"/>
    <col min="12291" max="12291" width="84.42578125" style="496" customWidth="1"/>
    <col min="12292" max="12292" width="42.7109375" style="496" customWidth="1"/>
    <col min="12293" max="12293" width="4.85546875" style="496" customWidth="1"/>
    <col min="12294" max="12544" width="11.42578125" style="496"/>
    <col min="12545" max="12545" width="4.85546875" style="496" customWidth="1"/>
    <col min="12546" max="12546" width="30.85546875" style="496" customWidth="1"/>
    <col min="12547" max="12547" width="84.42578125" style="496" customWidth="1"/>
    <col min="12548" max="12548" width="42.7109375" style="496" customWidth="1"/>
    <col min="12549" max="12549" width="4.85546875" style="496" customWidth="1"/>
    <col min="12550" max="12800" width="11.42578125" style="496"/>
    <col min="12801" max="12801" width="4.85546875" style="496" customWidth="1"/>
    <col min="12802" max="12802" width="30.85546875" style="496" customWidth="1"/>
    <col min="12803" max="12803" width="84.42578125" style="496" customWidth="1"/>
    <col min="12804" max="12804" width="42.7109375" style="496" customWidth="1"/>
    <col min="12805" max="12805" width="4.85546875" style="496" customWidth="1"/>
    <col min="12806" max="13056" width="11.42578125" style="496"/>
    <col min="13057" max="13057" width="4.85546875" style="496" customWidth="1"/>
    <col min="13058" max="13058" width="30.85546875" style="496" customWidth="1"/>
    <col min="13059" max="13059" width="84.42578125" style="496" customWidth="1"/>
    <col min="13060" max="13060" width="42.7109375" style="496" customWidth="1"/>
    <col min="13061" max="13061" width="4.85546875" style="496" customWidth="1"/>
    <col min="13062" max="13312" width="11.42578125" style="496"/>
    <col min="13313" max="13313" width="4.85546875" style="496" customWidth="1"/>
    <col min="13314" max="13314" width="30.85546875" style="496" customWidth="1"/>
    <col min="13315" max="13315" width="84.42578125" style="496" customWidth="1"/>
    <col min="13316" max="13316" width="42.7109375" style="496" customWidth="1"/>
    <col min="13317" max="13317" width="4.85546875" style="496" customWidth="1"/>
    <col min="13318" max="13568" width="11.42578125" style="496"/>
    <col min="13569" max="13569" width="4.85546875" style="496" customWidth="1"/>
    <col min="13570" max="13570" width="30.85546875" style="496" customWidth="1"/>
    <col min="13571" max="13571" width="84.42578125" style="496" customWidth="1"/>
    <col min="13572" max="13572" width="42.7109375" style="496" customWidth="1"/>
    <col min="13573" max="13573" width="4.85546875" style="496" customWidth="1"/>
    <col min="13574" max="13824" width="11.42578125" style="496"/>
    <col min="13825" max="13825" width="4.85546875" style="496" customWidth="1"/>
    <col min="13826" max="13826" width="30.85546875" style="496" customWidth="1"/>
    <col min="13827" max="13827" width="84.42578125" style="496" customWidth="1"/>
    <col min="13828" max="13828" width="42.7109375" style="496" customWidth="1"/>
    <col min="13829" max="13829" width="4.85546875" style="496" customWidth="1"/>
    <col min="13830" max="14080" width="11.42578125" style="496"/>
    <col min="14081" max="14081" width="4.85546875" style="496" customWidth="1"/>
    <col min="14082" max="14082" width="30.85546875" style="496" customWidth="1"/>
    <col min="14083" max="14083" width="84.42578125" style="496" customWidth="1"/>
    <col min="14084" max="14084" width="42.7109375" style="496" customWidth="1"/>
    <col min="14085" max="14085" width="4.85546875" style="496" customWidth="1"/>
    <col min="14086" max="14336" width="11.42578125" style="496"/>
    <col min="14337" max="14337" width="4.85546875" style="496" customWidth="1"/>
    <col min="14338" max="14338" width="30.85546875" style="496" customWidth="1"/>
    <col min="14339" max="14339" width="84.42578125" style="496" customWidth="1"/>
    <col min="14340" max="14340" width="42.7109375" style="496" customWidth="1"/>
    <col min="14341" max="14341" width="4.85546875" style="496" customWidth="1"/>
    <col min="14342" max="14592" width="11.42578125" style="496"/>
    <col min="14593" max="14593" width="4.85546875" style="496" customWidth="1"/>
    <col min="14594" max="14594" width="30.85546875" style="496" customWidth="1"/>
    <col min="14595" max="14595" width="84.42578125" style="496" customWidth="1"/>
    <col min="14596" max="14596" width="42.7109375" style="496" customWidth="1"/>
    <col min="14597" max="14597" width="4.85546875" style="496" customWidth="1"/>
    <col min="14598" max="14848" width="11.42578125" style="496"/>
    <col min="14849" max="14849" width="4.85546875" style="496" customWidth="1"/>
    <col min="14850" max="14850" width="30.85546875" style="496" customWidth="1"/>
    <col min="14851" max="14851" width="84.42578125" style="496" customWidth="1"/>
    <col min="14852" max="14852" width="42.7109375" style="496" customWidth="1"/>
    <col min="14853" max="14853" width="4.85546875" style="496" customWidth="1"/>
    <col min="14854" max="15104" width="11.42578125" style="496"/>
    <col min="15105" max="15105" width="4.85546875" style="496" customWidth="1"/>
    <col min="15106" max="15106" width="30.85546875" style="496" customWidth="1"/>
    <col min="15107" max="15107" width="84.42578125" style="496" customWidth="1"/>
    <col min="15108" max="15108" width="42.7109375" style="496" customWidth="1"/>
    <col min="15109" max="15109" width="4.85546875" style="496" customWidth="1"/>
    <col min="15110" max="15360" width="11.42578125" style="496"/>
    <col min="15361" max="15361" width="4.85546875" style="496" customWidth="1"/>
    <col min="15362" max="15362" width="30.85546875" style="496" customWidth="1"/>
    <col min="15363" max="15363" width="84.42578125" style="496" customWidth="1"/>
    <col min="15364" max="15364" width="42.7109375" style="496" customWidth="1"/>
    <col min="15365" max="15365" width="4.85546875" style="496" customWidth="1"/>
    <col min="15366" max="15616" width="11.42578125" style="496"/>
    <col min="15617" max="15617" width="4.85546875" style="496" customWidth="1"/>
    <col min="15618" max="15618" width="30.85546875" style="496" customWidth="1"/>
    <col min="15619" max="15619" width="84.42578125" style="496" customWidth="1"/>
    <col min="15620" max="15620" width="42.7109375" style="496" customWidth="1"/>
    <col min="15621" max="15621" width="4.85546875" style="496" customWidth="1"/>
    <col min="15622" max="15872" width="11.42578125" style="496"/>
    <col min="15873" max="15873" width="4.85546875" style="496" customWidth="1"/>
    <col min="15874" max="15874" width="30.85546875" style="496" customWidth="1"/>
    <col min="15875" max="15875" width="84.42578125" style="496" customWidth="1"/>
    <col min="15876" max="15876" width="42.7109375" style="496" customWidth="1"/>
    <col min="15877" max="15877" width="4.85546875" style="496" customWidth="1"/>
    <col min="15878" max="16128" width="11.42578125" style="496"/>
    <col min="16129" max="16129" width="4.85546875" style="496" customWidth="1"/>
    <col min="16130" max="16130" width="30.85546875" style="496" customWidth="1"/>
    <col min="16131" max="16131" width="84.42578125" style="496" customWidth="1"/>
    <col min="16132" max="16132" width="42.7109375" style="496" customWidth="1"/>
    <col min="16133" max="16133" width="4.85546875" style="496" customWidth="1"/>
    <col min="16134" max="16384" width="11.42578125" style="496"/>
  </cols>
  <sheetData>
    <row r="1" spans="1:8" s="41" customFormat="1">
      <c r="A1" s="492"/>
      <c r="B1" s="756" t="s">
        <v>903</v>
      </c>
      <c r="C1" s="756"/>
      <c r="D1" s="756"/>
      <c r="E1" s="756"/>
    </row>
    <row r="2" spans="1:8" s="41" customFormat="1">
      <c r="A2" s="492"/>
      <c r="B2" s="756" t="s">
        <v>847</v>
      </c>
      <c r="C2" s="756"/>
      <c r="D2" s="756"/>
      <c r="E2" s="756"/>
    </row>
    <row r="3" spans="1:8" s="41" customFormat="1" ht="15" customHeight="1">
      <c r="A3" s="492"/>
      <c r="B3" s="756" t="s">
        <v>1779</v>
      </c>
      <c r="C3" s="756"/>
      <c r="D3" s="756"/>
      <c r="E3" s="756"/>
    </row>
    <row r="4" spans="1:8" s="41" customFormat="1">
      <c r="A4" s="757" t="s">
        <v>0</v>
      </c>
      <c r="B4" s="757"/>
      <c r="C4" s="757"/>
      <c r="D4" s="757"/>
      <c r="E4" s="757"/>
    </row>
    <row r="5" spans="1:8" s="42" customFormat="1"/>
    <row r="6" spans="1:8">
      <c r="A6" s="493"/>
      <c r="B6" s="494" t="s">
        <v>3</v>
      </c>
      <c r="C6" s="490" t="s">
        <v>803</v>
      </c>
      <c r="D6" s="60"/>
      <c r="E6" s="495"/>
      <c r="F6" s="46"/>
      <c r="G6" s="46"/>
      <c r="H6" s="46"/>
    </row>
    <row r="7" spans="1:8">
      <c r="A7" s="493"/>
      <c r="B7" s="497"/>
      <c r="C7" s="498"/>
      <c r="D7" s="498"/>
      <c r="E7" s="499"/>
    </row>
    <row r="8" spans="1:8" s="502" customFormat="1">
      <c r="A8" s="500"/>
      <c r="B8" s="501"/>
      <c r="C8" s="500"/>
      <c r="D8" s="500"/>
      <c r="E8" s="501"/>
    </row>
    <row r="9" spans="1:8" s="41" customFormat="1">
      <c r="A9" s="758" t="s">
        <v>843</v>
      </c>
      <c r="B9" s="759"/>
      <c r="C9" s="503" t="s">
        <v>844</v>
      </c>
      <c r="D9" s="503" t="s">
        <v>845</v>
      </c>
      <c r="E9" s="504"/>
    </row>
    <row r="10" spans="1:8" s="502" customFormat="1">
      <c r="A10" s="505"/>
      <c r="B10" s="506"/>
      <c r="C10" s="506"/>
      <c r="D10" s="506"/>
      <c r="E10" s="507"/>
    </row>
    <row r="11" spans="1:8">
      <c r="A11" s="508"/>
      <c r="B11" s="509"/>
      <c r="C11" s="510"/>
      <c r="D11" s="511"/>
      <c r="E11" s="512"/>
    </row>
    <row r="12" spans="1:8">
      <c r="A12" s="508"/>
      <c r="B12" s="509"/>
      <c r="C12" s="510"/>
      <c r="D12" s="511"/>
      <c r="E12" s="512"/>
    </row>
    <row r="13" spans="1:8">
      <c r="A13" s="508"/>
      <c r="B13" s="509"/>
      <c r="C13" s="510"/>
      <c r="D13" s="511"/>
      <c r="E13" s="512"/>
    </row>
    <row r="14" spans="1:8">
      <c r="A14" s="508"/>
      <c r="B14" s="509"/>
      <c r="C14" s="510"/>
      <c r="D14" s="511"/>
      <c r="E14" s="512"/>
    </row>
    <row r="15" spans="1:8">
      <c r="A15" s="508"/>
      <c r="B15" s="509"/>
      <c r="C15" s="510"/>
      <c r="D15" s="511"/>
      <c r="E15" s="512"/>
    </row>
    <row r="16" spans="1:8">
      <c r="A16" s="513"/>
      <c r="B16" s="491"/>
      <c r="C16" s="510"/>
      <c r="D16" s="511"/>
      <c r="E16" s="512"/>
    </row>
    <row r="17" spans="1:9">
      <c r="A17" s="513"/>
      <c r="B17" s="491"/>
      <c r="C17" s="510"/>
      <c r="D17" s="511"/>
      <c r="E17" s="512"/>
    </row>
    <row r="18" spans="1:9" ht="14.25" customHeight="1">
      <c r="A18" s="760" t="s">
        <v>846</v>
      </c>
      <c r="B18" s="761"/>
      <c r="C18" s="761"/>
      <c r="D18" s="761"/>
      <c r="E18" s="762"/>
    </row>
    <row r="19" spans="1:9">
      <c r="A19" s="513"/>
      <c r="B19" s="491"/>
      <c r="C19" s="510"/>
      <c r="D19" s="511"/>
      <c r="E19" s="512"/>
    </row>
    <row r="20" spans="1:9">
      <c r="A20" s="513"/>
      <c r="B20" s="491"/>
      <c r="C20" s="510"/>
      <c r="D20" s="511"/>
      <c r="E20" s="512"/>
    </row>
    <row r="21" spans="1:9">
      <c r="A21" s="513"/>
      <c r="B21" s="491"/>
      <c r="C21" s="510"/>
      <c r="D21" s="511"/>
      <c r="E21" s="512"/>
    </row>
    <row r="22" spans="1:9">
      <c r="A22" s="513"/>
      <c r="B22" s="491"/>
      <c r="C22" s="510"/>
      <c r="D22" s="511"/>
      <c r="E22" s="512"/>
    </row>
    <row r="23" spans="1:9">
      <c r="A23" s="508"/>
      <c r="B23" s="509"/>
      <c r="C23" s="510"/>
      <c r="D23" s="511"/>
      <c r="E23" s="512"/>
    </row>
    <row r="24" spans="1:9">
      <c r="A24" s="508"/>
      <c r="B24" s="509"/>
      <c r="C24" s="510"/>
      <c r="D24" s="511"/>
      <c r="E24" s="512"/>
    </row>
    <row r="25" spans="1:9">
      <c r="A25" s="508"/>
      <c r="B25" s="509"/>
      <c r="C25" s="510"/>
      <c r="D25" s="511"/>
      <c r="E25" s="512"/>
    </row>
    <row r="26" spans="1:9">
      <c r="A26" s="508"/>
      <c r="B26" s="509"/>
      <c r="C26" s="510"/>
      <c r="D26" s="511"/>
      <c r="E26" s="512"/>
    </row>
    <row r="27" spans="1:9">
      <c r="A27" s="508"/>
      <c r="B27" s="509"/>
      <c r="C27" s="510"/>
      <c r="D27" s="511"/>
      <c r="E27" s="512"/>
    </row>
    <row r="28" spans="1:9">
      <c r="A28" s="508"/>
      <c r="B28" s="509"/>
      <c r="C28" s="510"/>
      <c r="D28" s="511"/>
      <c r="E28" s="512"/>
    </row>
    <row r="29" spans="1:9">
      <c r="A29" s="508"/>
      <c r="B29" s="509"/>
      <c r="C29" s="510"/>
      <c r="D29" s="511"/>
      <c r="E29" s="512"/>
    </row>
    <row r="30" spans="1:9">
      <c r="A30" s="514"/>
      <c r="B30" s="515"/>
      <c r="C30" s="516"/>
      <c r="D30" s="517"/>
      <c r="E30" s="518"/>
    </row>
    <row r="31" spans="1:9">
      <c r="A31" s="519"/>
      <c r="B31" s="520"/>
      <c r="C31" s="763"/>
      <c r="D31" s="764"/>
      <c r="E31" s="764"/>
    </row>
    <row r="32" spans="1:9">
      <c r="A32" s="16" t="s">
        <v>849</v>
      </c>
      <c r="B32" s="40"/>
      <c r="C32" s="40"/>
      <c r="E32" s="35"/>
      <c r="F32" s="35"/>
      <c r="G32" s="40"/>
      <c r="H32" s="40"/>
      <c r="I32" s="40"/>
    </row>
    <row r="39" spans="1:5" ht="15" customHeight="1">
      <c r="A39" s="754" t="s">
        <v>832</v>
      </c>
      <c r="B39" s="754"/>
      <c r="D39" s="754" t="s">
        <v>858</v>
      </c>
      <c r="E39" s="754"/>
    </row>
    <row r="40" spans="1:5" ht="15" customHeight="1">
      <c r="A40" s="755" t="s">
        <v>827</v>
      </c>
      <c r="B40" s="755"/>
      <c r="D40" s="755" t="s">
        <v>885</v>
      </c>
      <c r="E40" s="755"/>
    </row>
    <row r="41" spans="1:5">
      <c r="A41" s="755"/>
      <c r="B41" s="755"/>
      <c r="D41" s="755"/>
      <c r="E41" s="755"/>
    </row>
    <row r="42" spans="1:5">
      <c r="A42" s="521"/>
      <c r="B42" s="521"/>
    </row>
  </sheetData>
  <mergeCells count="11">
    <mergeCell ref="A18:E18"/>
    <mergeCell ref="B1:E1"/>
    <mergeCell ref="B2:E2"/>
    <mergeCell ref="B3:E3"/>
    <mergeCell ref="A4:E4"/>
    <mergeCell ref="A9:B9"/>
    <mergeCell ref="C31:E31"/>
    <mergeCell ref="A39:B39"/>
    <mergeCell ref="D39:E39"/>
    <mergeCell ref="D40:E41"/>
    <mergeCell ref="A40:B41"/>
  </mergeCells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&amp;R2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525"/>
  <sheetViews>
    <sheetView showGridLines="0" zoomScaleNormal="100" workbookViewId="0">
      <selection activeCell="A2" sqref="A2"/>
    </sheetView>
  </sheetViews>
  <sheetFormatPr baseColWidth="10" defaultRowHeight="40.5" customHeight="1"/>
  <cols>
    <col min="1" max="1" width="25.28515625" customWidth="1"/>
    <col min="2" max="2" width="8.85546875" customWidth="1"/>
    <col min="3" max="3" width="8.42578125" customWidth="1"/>
    <col min="4" max="4" width="10.42578125" customWidth="1"/>
    <col min="5" max="5" width="33.42578125" customWidth="1"/>
    <col min="6" max="6" width="18.85546875" customWidth="1"/>
    <col min="7" max="7" width="5.28515625" customWidth="1"/>
  </cols>
  <sheetData>
    <row r="1" spans="1:8" ht="40.5" customHeight="1">
      <c r="A1" s="765" t="s">
        <v>1780</v>
      </c>
      <c r="B1" s="766"/>
      <c r="C1" s="766"/>
      <c r="D1" s="766"/>
      <c r="E1" s="766"/>
      <c r="F1" s="766"/>
      <c r="G1" s="766"/>
      <c r="H1" s="767"/>
    </row>
    <row r="2" spans="1:8" ht="40.5" customHeight="1">
      <c r="A2" s="432" t="s">
        <v>75</v>
      </c>
      <c r="B2" s="432" t="s">
        <v>796</v>
      </c>
      <c r="C2" s="432" t="s">
        <v>797</v>
      </c>
      <c r="D2" s="432" t="s">
        <v>798</v>
      </c>
      <c r="E2" s="432" t="s">
        <v>799</v>
      </c>
      <c r="F2" s="432" t="s">
        <v>800</v>
      </c>
      <c r="G2" s="432" t="s">
        <v>801</v>
      </c>
      <c r="H2" s="433" t="s">
        <v>802</v>
      </c>
    </row>
    <row r="3" spans="1:8" ht="15">
      <c r="A3" s="459" t="s">
        <v>913</v>
      </c>
      <c r="B3" s="455" t="s">
        <v>914</v>
      </c>
      <c r="C3" s="434"/>
      <c r="D3" s="434" t="s">
        <v>915</v>
      </c>
      <c r="E3" s="457" t="s">
        <v>916</v>
      </c>
      <c r="F3" s="434" t="s">
        <v>917</v>
      </c>
      <c r="G3" s="435"/>
      <c r="H3" s="436">
        <v>1035</v>
      </c>
    </row>
    <row r="4" spans="1:8" s="575" customFormat="1" ht="15">
      <c r="A4" s="460" t="s">
        <v>913</v>
      </c>
      <c r="B4" s="456" t="s">
        <v>914</v>
      </c>
      <c r="C4" s="437"/>
      <c r="D4" s="437" t="s">
        <v>915</v>
      </c>
      <c r="E4" s="458" t="s">
        <v>918</v>
      </c>
      <c r="F4" s="437" t="s">
        <v>919</v>
      </c>
      <c r="G4" s="438"/>
      <c r="H4" s="439">
        <v>1035</v>
      </c>
    </row>
    <row r="5" spans="1:8" s="575" customFormat="1" ht="22.5">
      <c r="A5" s="460" t="s">
        <v>913</v>
      </c>
      <c r="B5" s="456" t="s">
        <v>914</v>
      </c>
      <c r="C5" s="437"/>
      <c r="D5" s="437" t="s">
        <v>915</v>
      </c>
      <c r="E5" s="458" t="s">
        <v>920</v>
      </c>
      <c r="F5" s="437" t="s">
        <v>921</v>
      </c>
      <c r="G5" s="438"/>
      <c r="H5" s="439">
        <v>1035</v>
      </c>
    </row>
    <row r="6" spans="1:8" s="575" customFormat="1" ht="15">
      <c r="A6" s="460" t="s">
        <v>913</v>
      </c>
      <c r="B6" s="456" t="s">
        <v>914</v>
      </c>
      <c r="C6" s="437"/>
      <c r="D6" s="437" t="s">
        <v>915</v>
      </c>
      <c r="E6" s="458" t="s">
        <v>922</v>
      </c>
      <c r="F6" s="437" t="s">
        <v>923</v>
      </c>
      <c r="G6" s="438"/>
      <c r="H6" s="439">
        <v>879.5</v>
      </c>
    </row>
    <row r="7" spans="1:8" s="575" customFormat="1" ht="22.5">
      <c r="A7" s="460" t="s">
        <v>913</v>
      </c>
      <c r="B7" s="456" t="s">
        <v>914</v>
      </c>
      <c r="C7" s="437"/>
      <c r="D7" s="437" t="s">
        <v>915</v>
      </c>
      <c r="E7" s="458" t="s">
        <v>924</v>
      </c>
      <c r="F7" s="437" t="s">
        <v>925</v>
      </c>
      <c r="G7" s="438"/>
      <c r="H7" s="439">
        <v>1035</v>
      </c>
    </row>
    <row r="8" spans="1:8" s="575" customFormat="1" ht="22.5">
      <c r="A8" s="460" t="s">
        <v>913</v>
      </c>
      <c r="B8" s="456" t="s">
        <v>914</v>
      </c>
      <c r="C8" s="437"/>
      <c r="D8" s="437" t="s">
        <v>915</v>
      </c>
      <c r="E8" s="458" t="s">
        <v>926</v>
      </c>
      <c r="F8" s="437" t="s">
        <v>927</v>
      </c>
      <c r="G8" s="438"/>
      <c r="H8" s="439">
        <v>1035</v>
      </c>
    </row>
    <row r="9" spans="1:8" s="575" customFormat="1" ht="22.5">
      <c r="A9" s="460" t="s">
        <v>913</v>
      </c>
      <c r="B9" s="456" t="s">
        <v>914</v>
      </c>
      <c r="C9" s="437"/>
      <c r="D9" s="437" t="s">
        <v>915</v>
      </c>
      <c r="E9" s="458" t="s">
        <v>928</v>
      </c>
      <c r="F9" s="437" t="s">
        <v>929</v>
      </c>
      <c r="G9" s="438"/>
      <c r="H9" s="439">
        <v>439.75</v>
      </c>
    </row>
    <row r="10" spans="1:8" s="575" customFormat="1" ht="15">
      <c r="A10" s="460" t="s">
        <v>913</v>
      </c>
      <c r="B10" s="456" t="s">
        <v>914</v>
      </c>
      <c r="C10" s="437"/>
      <c r="D10" s="437" t="s">
        <v>915</v>
      </c>
      <c r="E10" s="458" t="s">
        <v>930</v>
      </c>
      <c r="F10" s="437" t="s">
        <v>931</v>
      </c>
      <c r="G10" s="438"/>
      <c r="H10" s="439">
        <v>776.25</v>
      </c>
    </row>
    <row r="11" spans="1:8" s="575" customFormat="1" ht="15">
      <c r="A11" s="460" t="s">
        <v>913</v>
      </c>
      <c r="B11" s="456" t="s">
        <v>914</v>
      </c>
      <c r="C11" s="437"/>
      <c r="D11" s="437" t="s">
        <v>915</v>
      </c>
      <c r="E11" s="458" t="s">
        <v>932</v>
      </c>
      <c r="F11" s="437" t="s">
        <v>933</v>
      </c>
      <c r="G11" s="438"/>
      <c r="H11" s="439">
        <v>439.75</v>
      </c>
    </row>
    <row r="12" spans="1:8" s="575" customFormat="1" ht="22.5">
      <c r="A12" s="460" t="s">
        <v>913</v>
      </c>
      <c r="B12" s="456" t="s">
        <v>914</v>
      </c>
      <c r="C12" s="437"/>
      <c r="D12" s="437" t="s">
        <v>915</v>
      </c>
      <c r="E12" s="458" t="s">
        <v>924</v>
      </c>
      <c r="F12" s="437" t="s">
        <v>925</v>
      </c>
      <c r="G12" s="438"/>
      <c r="H12" s="439">
        <v>1035</v>
      </c>
    </row>
    <row r="13" spans="1:8" s="575" customFormat="1" ht="15">
      <c r="A13" s="460" t="s">
        <v>913</v>
      </c>
      <c r="B13" s="456" t="s">
        <v>914</v>
      </c>
      <c r="C13" s="437"/>
      <c r="D13" s="437" t="s">
        <v>915</v>
      </c>
      <c r="E13" s="458" t="s">
        <v>934</v>
      </c>
      <c r="F13" s="437" t="s">
        <v>935</v>
      </c>
      <c r="G13" s="438"/>
      <c r="H13" s="439">
        <v>879.5</v>
      </c>
    </row>
    <row r="14" spans="1:8" s="575" customFormat="1" ht="22.5">
      <c r="A14" s="460" t="s">
        <v>936</v>
      </c>
      <c r="B14" s="456" t="s">
        <v>914</v>
      </c>
      <c r="C14" s="437"/>
      <c r="D14" s="437" t="s">
        <v>915</v>
      </c>
      <c r="E14" s="458" t="s">
        <v>937</v>
      </c>
      <c r="F14" s="437" t="s">
        <v>938</v>
      </c>
      <c r="G14" s="438"/>
      <c r="H14" s="439">
        <v>4000</v>
      </c>
    </row>
    <row r="15" spans="1:8" s="575" customFormat="1" ht="15">
      <c r="A15" s="460" t="s">
        <v>936</v>
      </c>
      <c r="B15" s="456" t="s">
        <v>914</v>
      </c>
      <c r="C15" s="437"/>
      <c r="D15" s="437" t="s">
        <v>915</v>
      </c>
      <c r="E15" s="458" t="s">
        <v>939</v>
      </c>
      <c r="F15" s="437" t="s">
        <v>940</v>
      </c>
      <c r="G15" s="438"/>
      <c r="H15" s="439">
        <v>4000</v>
      </c>
    </row>
    <row r="16" spans="1:8" s="575" customFormat="1" ht="15">
      <c r="A16" s="460" t="s">
        <v>936</v>
      </c>
      <c r="B16" s="456" t="s">
        <v>914</v>
      </c>
      <c r="C16" s="437"/>
      <c r="D16" s="437" t="s">
        <v>915</v>
      </c>
      <c r="E16" s="458" t="s">
        <v>941</v>
      </c>
      <c r="F16" s="437" t="s">
        <v>942</v>
      </c>
      <c r="G16" s="438"/>
      <c r="H16" s="439">
        <v>4000</v>
      </c>
    </row>
    <row r="17" spans="1:8" s="575" customFormat="1" ht="15">
      <c r="A17" s="460" t="s">
        <v>936</v>
      </c>
      <c r="B17" s="456" t="s">
        <v>914</v>
      </c>
      <c r="C17" s="437"/>
      <c r="D17" s="437" t="s">
        <v>915</v>
      </c>
      <c r="E17" s="458" t="s">
        <v>943</v>
      </c>
      <c r="F17" s="437" t="s">
        <v>944</v>
      </c>
      <c r="G17" s="438"/>
      <c r="H17" s="439">
        <v>4000</v>
      </c>
    </row>
    <row r="18" spans="1:8" s="575" customFormat="1" ht="15">
      <c r="A18" s="460" t="s">
        <v>936</v>
      </c>
      <c r="B18" s="456" t="s">
        <v>914</v>
      </c>
      <c r="C18" s="437"/>
      <c r="D18" s="437" t="s">
        <v>915</v>
      </c>
      <c r="E18" s="458" t="s">
        <v>945</v>
      </c>
      <c r="F18" s="437" t="s">
        <v>946</v>
      </c>
      <c r="G18" s="438"/>
      <c r="H18" s="439">
        <v>4000</v>
      </c>
    </row>
    <row r="19" spans="1:8" s="575" customFormat="1" ht="15">
      <c r="A19" s="460" t="s">
        <v>936</v>
      </c>
      <c r="B19" s="456" t="s">
        <v>914</v>
      </c>
      <c r="C19" s="437"/>
      <c r="D19" s="437" t="s">
        <v>915</v>
      </c>
      <c r="E19" s="458" t="s">
        <v>947</v>
      </c>
      <c r="F19" s="437" t="s">
        <v>948</v>
      </c>
      <c r="G19" s="438"/>
      <c r="H19" s="439">
        <v>4000</v>
      </c>
    </row>
    <row r="20" spans="1:8" s="575" customFormat="1" ht="15">
      <c r="A20" s="460" t="s">
        <v>936</v>
      </c>
      <c r="B20" s="456" t="s">
        <v>914</v>
      </c>
      <c r="C20" s="437"/>
      <c r="D20" s="437" t="s">
        <v>915</v>
      </c>
      <c r="E20" s="458" t="s">
        <v>949</v>
      </c>
      <c r="F20" s="437" t="s">
        <v>950</v>
      </c>
      <c r="G20" s="438"/>
      <c r="H20" s="439">
        <v>4000</v>
      </c>
    </row>
    <row r="21" spans="1:8" s="575" customFormat="1" ht="15">
      <c r="A21" s="460" t="s">
        <v>936</v>
      </c>
      <c r="B21" s="456" t="s">
        <v>914</v>
      </c>
      <c r="C21" s="437"/>
      <c r="D21" s="437" t="s">
        <v>915</v>
      </c>
      <c r="E21" s="458" t="s">
        <v>951</v>
      </c>
      <c r="F21" s="437" t="s">
        <v>952</v>
      </c>
      <c r="G21" s="438"/>
      <c r="H21" s="439">
        <v>4000</v>
      </c>
    </row>
    <row r="22" spans="1:8" s="575" customFormat="1" ht="15">
      <c r="A22" s="460" t="s">
        <v>936</v>
      </c>
      <c r="B22" s="456" t="s">
        <v>914</v>
      </c>
      <c r="C22" s="437"/>
      <c r="D22" s="437" t="s">
        <v>915</v>
      </c>
      <c r="E22" s="458" t="s">
        <v>953</v>
      </c>
      <c r="F22" s="437" t="s">
        <v>954</v>
      </c>
      <c r="G22" s="438"/>
      <c r="H22" s="439">
        <v>4000</v>
      </c>
    </row>
    <row r="23" spans="1:8" s="575" customFormat="1" ht="15">
      <c r="A23" s="460" t="s">
        <v>936</v>
      </c>
      <c r="B23" s="456" t="s">
        <v>914</v>
      </c>
      <c r="C23" s="437"/>
      <c r="D23" s="437" t="s">
        <v>915</v>
      </c>
      <c r="E23" s="458" t="s">
        <v>955</v>
      </c>
      <c r="F23" s="437" t="s">
        <v>956</v>
      </c>
      <c r="G23" s="438"/>
      <c r="H23" s="439">
        <v>4000</v>
      </c>
    </row>
    <row r="24" spans="1:8" s="575" customFormat="1" ht="15">
      <c r="A24" s="460" t="s">
        <v>936</v>
      </c>
      <c r="B24" s="456" t="s">
        <v>914</v>
      </c>
      <c r="C24" s="437"/>
      <c r="D24" s="437" t="s">
        <v>915</v>
      </c>
      <c r="E24" s="458" t="s">
        <v>957</v>
      </c>
      <c r="F24" s="437" t="s">
        <v>958</v>
      </c>
      <c r="G24" s="438"/>
      <c r="H24" s="439">
        <v>4000</v>
      </c>
    </row>
    <row r="25" spans="1:8" s="575" customFormat="1" ht="15">
      <c r="A25" s="460" t="s">
        <v>936</v>
      </c>
      <c r="B25" s="456" t="s">
        <v>914</v>
      </c>
      <c r="C25" s="437"/>
      <c r="D25" s="437" t="s">
        <v>915</v>
      </c>
      <c r="E25" s="458" t="s">
        <v>959</v>
      </c>
      <c r="F25" s="437" t="s">
        <v>960</v>
      </c>
      <c r="G25" s="438"/>
      <c r="H25" s="439">
        <v>4000</v>
      </c>
    </row>
    <row r="26" spans="1:8" s="575" customFormat="1" ht="15">
      <c r="A26" s="460" t="s">
        <v>936</v>
      </c>
      <c r="B26" s="456" t="s">
        <v>914</v>
      </c>
      <c r="C26" s="437"/>
      <c r="D26" s="437" t="s">
        <v>915</v>
      </c>
      <c r="E26" s="458" t="s">
        <v>961</v>
      </c>
      <c r="F26" s="437" t="s">
        <v>962</v>
      </c>
      <c r="G26" s="438"/>
      <c r="H26" s="439">
        <v>4000</v>
      </c>
    </row>
    <row r="27" spans="1:8" s="575" customFormat="1" ht="15">
      <c r="A27" s="460" t="s">
        <v>936</v>
      </c>
      <c r="B27" s="456" t="s">
        <v>914</v>
      </c>
      <c r="C27" s="437"/>
      <c r="D27" s="437" t="s">
        <v>915</v>
      </c>
      <c r="E27" s="458" t="s">
        <v>963</v>
      </c>
      <c r="F27" s="437" t="s">
        <v>964</v>
      </c>
      <c r="G27" s="438"/>
      <c r="H27" s="439">
        <v>4000</v>
      </c>
    </row>
    <row r="28" spans="1:8" s="575" customFormat="1" ht="15">
      <c r="A28" s="460" t="s">
        <v>936</v>
      </c>
      <c r="B28" s="456" t="s">
        <v>914</v>
      </c>
      <c r="C28" s="437"/>
      <c r="D28" s="437" t="s">
        <v>915</v>
      </c>
      <c r="E28" s="458" t="s">
        <v>965</v>
      </c>
      <c r="F28" s="437" t="s">
        <v>966</v>
      </c>
      <c r="G28" s="438"/>
      <c r="H28" s="439">
        <v>4000</v>
      </c>
    </row>
    <row r="29" spans="1:8" s="575" customFormat="1" ht="15">
      <c r="A29" s="460" t="s">
        <v>936</v>
      </c>
      <c r="B29" s="456" t="s">
        <v>914</v>
      </c>
      <c r="C29" s="437"/>
      <c r="D29" s="437" t="s">
        <v>915</v>
      </c>
      <c r="E29" s="458" t="s">
        <v>967</v>
      </c>
      <c r="F29" s="437" t="s">
        <v>968</v>
      </c>
      <c r="G29" s="438"/>
      <c r="H29" s="439">
        <v>4000</v>
      </c>
    </row>
    <row r="30" spans="1:8" s="575" customFormat="1" ht="15">
      <c r="A30" s="460" t="s">
        <v>936</v>
      </c>
      <c r="B30" s="456" t="s">
        <v>914</v>
      </c>
      <c r="C30" s="437"/>
      <c r="D30" s="437" t="s">
        <v>915</v>
      </c>
      <c r="E30" s="458" t="s">
        <v>969</v>
      </c>
      <c r="F30" s="437" t="s">
        <v>970</v>
      </c>
      <c r="G30" s="438"/>
      <c r="H30" s="439">
        <v>4000</v>
      </c>
    </row>
    <row r="31" spans="1:8" s="575" customFormat="1" ht="15">
      <c r="A31" s="576" t="s">
        <v>936</v>
      </c>
      <c r="B31" s="577" t="s">
        <v>914</v>
      </c>
      <c r="C31" s="578"/>
      <c r="D31" s="578" t="s">
        <v>915</v>
      </c>
      <c r="E31" s="579" t="s">
        <v>971</v>
      </c>
      <c r="F31" s="578" t="s">
        <v>972</v>
      </c>
      <c r="G31" s="580"/>
      <c r="H31" s="581">
        <v>4000</v>
      </c>
    </row>
    <row r="32" spans="1:8" s="575" customFormat="1" ht="15">
      <c r="A32" s="459" t="s">
        <v>936</v>
      </c>
      <c r="B32" s="455" t="s">
        <v>914</v>
      </c>
      <c r="C32" s="434"/>
      <c r="D32" s="434" t="s">
        <v>915</v>
      </c>
      <c r="E32" s="457" t="s">
        <v>973</v>
      </c>
      <c r="F32" s="434" t="s">
        <v>974</v>
      </c>
      <c r="G32" s="435"/>
      <c r="H32" s="436">
        <v>4000</v>
      </c>
    </row>
    <row r="33" spans="1:8" s="575" customFormat="1" ht="15">
      <c r="A33" s="460" t="s">
        <v>936</v>
      </c>
      <c r="B33" s="456" t="s">
        <v>914</v>
      </c>
      <c r="C33" s="437"/>
      <c r="D33" s="437" t="s">
        <v>915</v>
      </c>
      <c r="E33" s="458" t="s">
        <v>975</v>
      </c>
      <c r="F33" s="437" t="s">
        <v>976</v>
      </c>
      <c r="G33" s="438"/>
      <c r="H33" s="439">
        <v>4000</v>
      </c>
    </row>
    <row r="34" spans="1:8" s="575" customFormat="1" ht="22.5">
      <c r="A34" s="460" t="s">
        <v>936</v>
      </c>
      <c r="B34" s="456" t="s">
        <v>914</v>
      </c>
      <c r="C34" s="437"/>
      <c r="D34" s="437" t="s">
        <v>915</v>
      </c>
      <c r="E34" s="458" t="s">
        <v>977</v>
      </c>
      <c r="F34" s="437" t="s">
        <v>978</v>
      </c>
      <c r="G34" s="438"/>
      <c r="H34" s="439">
        <v>4000</v>
      </c>
    </row>
    <row r="35" spans="1:8" s="575" customFormat="1" ht="15">
      <c r="A35" s="460" t="s">
        <v>936</v>
      </c>
      <c r="B35" s="456" t="s">
        <v>914</v>
      </c>
      <c r="C35" s="437"/>
      <c r="D35" s="437" t="s">
        <v>915</v>
      </c>
      <c r="E35" s="458" t="s">
        <v>979</v>
      </c>
      <c r="F35" s="437" t="s">
        <v>980</v>
      </c>
      <c r="G35" s="438"/>
      <c r="H35" s="439">
        <v>4000</v>
      </c>
    </row>
    <row r="36" spans="1:8" s="575" customFormat="1" ht="15">
      <c r="A36" s="460" t="s">
        <v>936</v>
      </c>
      <c r="B36" s="456" t="s">
        <v>914</v>
      </c>
      <c r="C36" s="437"/>
      <c r="D36" s="437" t="s">
        <v>915</v>
      </c>
      <c r="E36" s="458" t="s">
        <v>981</v>
      </c>
      <c r="F36" s="437" t="s">
        <v>982</v>
      </c>
      <c r="G36" s="438"/>
      <c r="H36" s="439">
        <v>4000</v>
      </c>
    </row>
    <row r="37" spans="1:8" s="575" customFormat="1" ht="15">
      <c r="A37" s="460" t="s">
        <v>936</v>
      </c>
      <c r="B37" s="456" t="s">
        <v>914</v>
      </c>
      <c r="C37" s="437"/>
      <c r="D37" s="437" t="s">
        <v>915</v>
      </c>
      <c r="E37" s="458" t="s">
        <v>983</v>
      </c>
      <c r="F37" s="437" t="s">
        <v>984</v>
      </c>
      <c r="G37" s="438"/>
      <c r="H37" s="439">
        <v>4000</v>
      </c>
    </row>
    <row r="38" spans="1:8" s="575" customFormat="1" ht="15">
      <c r="A38" s="460" t="s">
        <v>936</v>
      </c>
      <c r="B38" s="456" t="s">
        <v>914</v>
      </c>
      <c r="C38" s="437"/>
      <c r="D38" s="437" t="s">
        <v>915</v>
      </c>
      <c r="E38" s="458" t="s">
        <v>985</v>
      </c>
      <c r="F38" s="437" t="s">
        <v>986</v>
      </c>
      <c r="G38" s="438"/>
      <c r="H38" s="439">
        <v>4000</v>
      </c>
    </row>
    <row r="39" spans="1:8" s="575" customFormat="1" ht="15">
      <c r="A39" s="460" t="s">
        <v>936</v>
      </c>
      <c r="B39" s="456" t="s">
        <v>914</v>
      </c>
      <c r="C39" s="437"/>
      <c r="D39" s="437" t="s">
        <v>915</v>
      </c>
      <c r="E39" s="458" t="s">
        <v>987</v>
      </c>
      <c r="F39" s="437" t="s">
        <v>988</v>
      </c>
      <c r="G39" s="438"/>
      <c r="H39" s="439">
        <v>4000</v>
      </c>
    </row>
    <row r="40" spans="1:8" s="575" customFormat="1" ht="15">
      <c r="A40" s="460" t="s">
        <v>936</v>
      </c>
      <c r="B40" s="456" t="s">
        <v>914</v>
      </c>
      <c r="C40" s="437"/>
      <c r="D40" s="437" t="s">
        <v>915</v>
      </c>
      <c r="E40" s="458" t="s">
        <v>989</v>
      </c>
      <c r="F40" s="437" t="s">
        <v>990</v>
      </c>
      <c r="G40" s="438"/>
      <c r="H40" s="439">
        <v>4000</v>
      </c>
    </row>
    <row r="41" spans="1:8" s="575" customFormat="1" ht="22.5">
      <c r="A41" s="460" t="s">
        <v>936</v>
      </c>
      <c r="B41" s="456" t="s">
        <v>914</v>
      </c>
      <c r="C41" s="437"/>
      <c r="D41" s="437" t="s">
        <v>915</v>
      </c>
      <c r="E41" s="458" t="s">
        <v>991</v>
      </c>
      <c r="F41" s="437" t="s">
        <v>992</v>
      </c>
      <c r="G41" s="438"/>
      <c r="H41" s="439">
        <v>4000</v>
      </c>
    </row>
    <row r="42" spans="1:8" s="575" customFormat="1" ht="22.5">
      <c r="A42" s="460" t="s">
        <v>936</v>
      </c>
      <c r="B42" s="456" t="s">
        <v>914</v>
      </c>
      <c r="C42" s="437"/>
      <c r="D42" s="437" t="s">
        <v>915</v>
      </c>
      <c r="E42" s="458" t="s">
        <v>993</v>
      </c>
      <c r="F42" s="437" t="s">
        <v>994</v>
      </c>
      <c r="G42" s="438"/>
      <c r="H42" s="439">
        <v>4000</v>
      </c>
    </row>
    <row r="43" spans="1:8" s="575" customFormat="1" ht="15">
      <c r="A43" s="460" t="s">
        <v>936</v>
      </c>
      <c r="B43" s="456" t="s">
        <v>914</v>
      </c>
      <c r="C43" s="437"/>
      <c r="D43" s="437" t="s">
        <v>915</v>
      </c>
      <c r="E43" s="458" t="s">
        <v>995</v>
      </c>
      <c r="F43" s="437" t="s">
        <v>996</v>
      </c>
      <c r="G43" s="438"/>
      <c r="H43" s="439">
        <v>4000</v>
      </c>
    </row>
    <row r="44" spans="1:8" s="575" customFormat="1" ht="15">
      <c r="A44" s="460" t="s">
        <v>936</v>
      </c>
      <c r="B44" s="456" t="s">
        <v>914</v>
      </c>
      <c r="C44" s="437"/>
      <c r="D44" s="437" t="s">
        <v>915</v>
      </c>
      <c r="E44" s="458" t="s">
        <v>997</v>
      </c>
      <c r="F44" s="437" t="s">
        <v>998</v>
      </c>
      <c r="G44" s="438"/>
      <c r="H44" s="439">
        <v>4000</v>
      </c>
    </row>
    <row r="45" spans="1:8" s="575" customFormat="1" ht="15">
      <c r="A45" s="460" t="s">
        <v>936</v>
      </c>
      <c r="B45" s="456" t="s">
        <v>914</v>
      </c>
      <c r="C45" s="437"/>
      <c r="D45" s="437" t="s">
        <v>915</v>
      </c>
      <c r="E45" s="458" t="s">
        <v>999</v>
      </c>
      <c r="F45" s="437" t="s">
        <v>1000</v>
      </c>
      <c r="G45" s="438"/>
      <c r="H45" s="439">
        <v>4000</v>
      </c>
    </row>
    <row r="46" spans="1:8" s="575" customFormat="1" ht="15">
      <c r="A46" s="460" t="s">
        <v>936</v>
      </c>
      <c r="B46" s="456" t="s">
        <v>914</v>
      </c>
      <c r="C46" s="437"/>
      <c r="D46" s="437" t="s">
        <v>915</v>
      </c>
      <c r="E46" s="458" t="s">
        <v>1001</v>
      </c>
      <c r="F46" s="437" t="s">
        <v>1002</v>
      </c>
      <c r="G46" s="438"/>
      <c r="H46" s="439">
        <v>3000</v>
      </c>
    </row>
    <row r="47" spans="1:8" s="575" customFormat="1" ht="15">
      <c r="A47" s="460" t="s">
        <v>936</v>
      </c>
      <c r="B47" s="456" t="s">
        <v>914</v>
      </c>
      <c r="C47" s="437"/>
      <c r="D47" s="437" t="s">
        <v>915</v>
      </c>
      <c r="E47" s="458" t="s">
        <v>1003</v>
      </c>
      <c r="F47" s="437" t="s">
        <v>1004</v>
      </c>
      <c r="G47" s="438"/>
      <c r="H47" s="439">
        <v>3000</v>
      </c>
    </row>
    <row r="48" spans="1:8" s="575" customFormat="1" ht="22.5">
      <c r="A48" s="460" t="s">
        <v>936</v>
      </c>
      <c r="B48" s="456" t="s">
        <v>914</v>
      </c>
      <c r="C48" s="437"/>
      <c r="D48" s="437" t="s">
        <v>915</v>
      </c>
      <c r="E48" s="458" t="s">
        <v>1005</v>
      </c>
      <c r="F48" s="437" t="s">
        <v>1006</v>
      </c>
      <c r="G48" s="438"/>
      <c r="H48" s="439">
        <v>3000</v>
      </c>
    </row>
    <row r="49" spans="1:8" s="575" customFormat="1" ht="15">
      <c r="A49" s="460" t="s">
        <v>936</v>
      </c>
      <c r="B49" s="456" t="s">
        <v>914</v>
      </c>
      <c r="C49" s="437"/>
      <c r="D49" s="437" t="s">
        <v>915</v>
      </c>
      <c r="E49" s="458" t="s">
        <v>1007</v>
      </c>
      <c r="F49" s="437" t="s">
        <v>1008</v>
      </c>
      <c r="G49" s="438"/>
      <c r="H49" s="439">
        <v>3000</v>
      </c>
    </row>
    <row r="50" spans="1:8" s="575" customFormat="1" ht="15">
      <c r="A50" s="460" t="s">
        <v>936</v>
      </c>
      <c r="B50" s="456" t="s">
        <v>914</v>
      </c>
      <c r="C50" s="437"/>
      <c r="D50" s="437" t="s">
        <v>915</v>
      </c>
      <c r="E50" s="458" t="s">
        <v>1009</v>
      </c>
      <c r="F50" s="437" t="s">
        <v>1010</v>
      </c>
      <c r="G50" s="438"/>
      <c r="H50" s="439">
        <v>3000</v>
      </c>
    </row>
    <row r="51" spans="1:8" s="575" customFormat="1" ht="15">
      <c r="A51" s="460" t="s">
        <v>936</v>
      </c>
      <c r="B51" s="456" t="s">
        <v>914</v>
      </c>
      <c r="C51" s="437"/>
      <c r="D51" s="437" t="s">
        <v>915</v>
      </c>
      <c r="E51" s="458" t="s">
        <v>1011</v>
      </c>
      <c r="F51" s="437" t="s">
        <v>1012</v>
      </c>
      <c r="G51" s="438"/>
      <c r="H51" s="439">
        <v>3000</v>
      </c>
    </row>
    <row r="52" spans="1:8" s="575" customFormat="1" ht="22.5">
      <c r="A52" s="460" t="s">
        <v>936</v>
      </c>
      <c r="B52" s="456" t="s">
        <v>914</v>
      </c>
      <c r="C52" s="437"/>
      <c r="D52" s="437" t="s">
        <v>915</v>
      </c>
      <c r="E52" s="458" t="s">
        <v>1013</v>
      </c>
      <c r="F52" s="437" t="s">
        <v>1014</v>
      </c>
      <c r="G52" s="438"/>
      <c r="H52" s="439">
        <v>3000</v>
      </c>
    </row>
    <row r="53" spans="1:8" s="575" customFormat="1" ht="15">
      <c r="A53" s="460" t="s">
        <v>936</v>
      </c>
      <c r="B53" s="456" t="s">
        <v>914</v>
      </c>
      <c r="C53" s="437"/>
      <c r="D53" s="437" t="s">
        <v>915</v>
      </c>
      <c r="E53" s="458" t="s">
        <v>1015</v>
      </c>
      <c r="F53" s="437" t="s">
        <v>1016</v>
      </c>
      <c r="G53" s="438"/>
      <c r="H53" s="439">
        <v>3000</v>
      </c>
    </row>
    <row r="54" spans="1:8" s="575" customFormat="1" ht="15">
      <c r="A54" s="460" t="s">
        <v>936</v>
      </c>
      <c r="B54" s="456" t="s">
        <v>914</v>
      </c>
      <c r="C54" s="437"/>
      <c r="D54" s="437" t="s">
        <v>915</v>
      </c>
      <c r="E54" s="458" t="s">
        <v>1017</v>
      </c>
      <c r="F54" s="437" t="s">
        <v>1018</v>
      </c>
      <c r="G54" s="438"/>
      <c r="H54" s="439">
        <v>3000</v>
      </c>
    </row>
    <row r="55" spans="1:8" s="575" customFormat="1" ht="15">
      <c r="A55" s="460" t="s">
        <v>936</v>
      </c>
      <c r="B55" s="456" t="s">
        <v>914</v>
      </c>
      <c r="C55" s="437"/>
      <c r="D55" s="437" t="s">
        <v>915</v>
      </c>
      <c r="E55" s="458" t="s">
        <v>1019</v>
      </c>
      <c r="F55" s="437" t="s">
        <v>1020</v>
      </c>
      <c r="G55" s="438"/>
      <c r="H55" s="439">
        <v>3000</v>
      </c>
    </row>
    <row r="56" spans="1:8" s="575" customFormat="1" ht="15">
      <c r="A56" s="460" t="s">
        <v>936</v>
      </c>
      <c r="B56" s="456" t="s">
        <v>914</v>
      </c>
      <c r="C56" s="437"/>
      <c r="D56" s="437" t="s">
        <v>915</v>
      </c>
      <c r="E56" s="458" t="s">
        <v>1021</v>
      </c>
      <c r="F56" s="437" t="s">
        <v>1022</v>
      </c>
      <c r="G56" s="438"/>
      <c r="H56" s="439">
        <v>3000</v>
      </c>
    </row>
    <row r="57" spans="1:8" s="575" customFormat="1" ht="15">
      <c r="A57" s="460" t="s">
        <v>936</v>
      </c>
      <c r="B57" s="456" t="s">
        <v>914</v>
      </c>
      <c r="C57" s="437"/>
      <c r="D57" s="437" t="s">
        <v>915</v>
      </c>
      <c r="E57" s="458" t="s">
        <v>1023</v>
      </c>
      <c r="F57" s="437" t="s">
        <v>1024</v>
      </c>
      <c r="G57" s="438"/>
      <c r="H57" s="439">
        <v>3000</v>
      </c>
    </row>
    <row r="58" spans="1:8" s="575" customFormat="1" ht="15">
      <c r="A58" s="460" t="s">
        <v>936</v>
      </c>
      <c r="B58" s="456" t="s">
        <v>914</v>
      </c>
      <c r="C58" s="437"/>
      <c r="D58" s="437" t="s">
        <v>915</v>
      </c>
      <c r="E58" s="458" t="s">
        <v>1025</v>
      </c>
      <c r="F58" s="437" t="s">
        <v>1026</v>
      </c>
      <c r="G58" s="438"/>
      <c r="H58" s="439">
        <v>3000</v>
      </c>
    </row>
    <row r="59" spans="1:8" s="575" customFormat="1" ht="15">
      <c r="A59" s="460" t="s">
        <v>936</v>
      </c>
      <c r="B59" s="456" t="s">
        <v>914</v>
      </c>
      <c r="C59" s="437"/>
      <c r="D59" s="437" t="s">
        <v>915</v>
      </c>
      <c r="E59" s="458" t="s">
        <v>1027</v>
      </c>
      <c r="F59" s="437" t="s">
        <v>1028</v>
      </c>
      <c r="G59" s="438"/>
      <c r="H59" s="439">
        <v>3000</v>
      </c>
    </row>
    <row r="60" spans="1:8" s="575" customFormat="1" ht="15">
      <c r="A60" s="460" t="s">
        <v>936</v>
      </c>
      <c r="B60" s="456" t="s">
        <v>914</v>
      </c>
      <c r="C60" s="437"/>
      <c r="D60" s="437" t="s">
        <v>915</v>
      </c>
      <c r="E60" s="458" t="s">
        <v>1029</v>
      </c>
      <c r="F60" s="437" t="s">
        <v>1030</v>
      </c>
      <c r="G60" s="438"/>
      <c r="H60" s="439">
        <v>3000</v>
      </c>
    </row>
    <row r="61" spans="1:8" s="575" customFormat="1" ht="15">
      <c r="A61" s="460" t="s">
        <v>936</v>
      </c>
      <c r="B61" s="456" t="s">
        <v>914</v>
      </c>
      <c r="C61" s="437"/>
      <c r="D61" s="437" t="s">
        <v>915</v>
      </c>
      <c r="E61" s="458" t="s">
        <v>1031</v>
      </c>
      <c r="F61" s="437" t="s">
        <v>1032</v>
      </c>
      <c r="G61" s="438"/>
      <c r="H61" s="439">
        <v>3000</v>
      </c>
    </row>
    <row r="62" spans="1:8" s="575" customFormat="1" ht="15">
      <c r="A62" s="460" t="s">
        <v>936</v>
      </c>
      <c r="B62" s="456" t="s">
        <v>914</v>
      </c>
      <c r="C62" s="437"/>
      <c r="D62" s="437" t="s">
        <v>915</v>
      </c>
      <c r="E62" s="458" t="s">
        <v>1033</v>
      </c>
      <c r="F62" s="437" t="s">
        <v>1034</v>
      </c>
      <c r="G62" s="438"/>
      <c r="H62" s="439">
        <v>3000</v>
      </c>
    </row>
    <row r="63" spans="1:8" s="575" customFormat="1" ht="15">
      <c r="A63" s="460" t="s">
        <v>936</v>
      </c>
      <c r="B63" s="456" t="s">
        <v>914</v>
      </c>
      <c r="C63" s="437"/>
      <c r="D63" s="437" t="s">
        <v>915</v>
      </c>
      <c r="E63" s="458" t="s">
        <v>1035</v>
      </c>
      <c r="F63" s="437" t="s">
        <v>1036</v>
      </c>
      <c r="G63" s="438"/>
      <c r="H63" s="439">
        <v>3000</v>
      </c>
    </row>
    <row r="64" spans="1:8" s="575" customFormat="1" ht="15">
      <c r="A64" s="460" t="s">
        <v>936</v>
      </c>
      <c r="B64" s="456" t="s">
        <v>914</v>
      </c>
      <c r="C64" s="437"/>
      <c r="D64" s="437" t="s">
        <v>915</v>
      </c>
      <c r="E64" s="458" t="s">
        <v>1037</v>
      </c>
      <c r="F64" s="437" t="s">
        <v>1038</v>
      </c>
      <c r="G64" s="438"/>
      <c r="H64" s="439">
        <v>2000</v>
      </c>
    </row>
    <row r="65" spans="1:8" s="575" customFormat="1" ht="15">
      <c r="A65" s="460" t="s">
        <v>936</v>
      </c>
      <c r="B65" s="456" t="s">
        <v>914</v>
      </c>
      <c r="C65" s="437"/>
      <c r="D65" s="437" t="s">
        <v>915</v>
      </c>
      <c r="E65" s="458" t="s">
        <v>1039</v>
      </c>
      <c r="F65" s="437" t="s">
        <v>1040</v>
      </c>
      <c r="G65" s="438"/>
      <c r="H65" s="439">
        <v>2000</v>
      </c>
    </row>
    <row r="66" spans="1:8" s="575" customFormat="1" ht="15">
      <c r="A66" s="460" t="s">
        <v>936</v>
      </c>
      <c r="B66" s="456" t="s">
        <v>914</v>
      </c>
      <c r="C66" s="437"/>
      <c r="D66" s="437" t="s">
        <v>915</v>
      </c>
      <c r="E66" s="458" t="s">
        <v>1041</v>
      </c>
      <c r="F66" s="437" t="s">
        <v>1042</v>
      </c>
      <c r="G66" s="438"/>
      <c r="H66" s="439">
        <v>2000</v>
      </c>
    </row>
    <row r="67" spans="1:8" s="575" customFormat="1" ht="22.5">
      <c r="A67" s="460" t="s">
        <v>936</v>
      </c>
      <c r="B67" s="456" t="s">
        <v>914</v>
      </c>
      <c r="C67" s="437"/>
      <c r="D67" s="437" t="s">
        <v>915</v>
      </c>
      <c r="E67" s="458" t="s">
        <v>1043</v>
      </c>
      <c r="F67" s="437" t="s">
        <v>1044</v>
      </c>
      <c r="G67" s="438"/>
      <c r="H67" s="439">
        <v>2000</v>
      </c>
    </row>
    <row r="68" spans="1:8" s="575" customFormat="1" ht="15">
      <c r="A68" s="576" t="s">
        <v>936</v>
      </c>
      <c r="B68" s="577" t="s">
        <v>914</v>
      </c>
      <c r="C68" s="578"/>
      <c r="D68" s="578" t="s">
        <v>915</v>
      </c>
      <c r="E68" s="579" t="s">
        <v>1045</v>
      </c>
      <c r="F68" s="578" t="s">
        <v>1046</v>
      </c>
      <c r="G68" s="580"/>
      <c r="H68" s="581">
        <v>2000</v>
      </c>
    </row>
    <row r="69" spans="1:8" s="575" customFormat="1" ht="15">
      <c r="A69" s="459" t="s">
        <v>936</v>
      </c>
      <c r="B69" s="455" t="s">
        <v>914</v>
      </c>
      <c r="C69" s="434"/>
      <c r="D69" s="434" t="s">
        <v>915</v>
      </c>
      <c r="E69" s="457" t="s">
        <v>1047</v>
      </c>
      <c r="F69" s="434" t="s">
        <v>1048</v>
      </c>
      <c r="G69" s="435"/>
      <c r="H69" s="436">
        <v>1000</v>
      </c>
    </row>
    <row r="70" spans="1:8" s="575" customFormat="1" ht="15">
      <c r="A70" s="460" t="s">
        <v>936</v>
      </c>
      <c r="B70" s="456" t="s">
        <v>914</v>
      </c>
      <c r="C70" s="437"/>
      <c r="D70" s="437" t="s">
        <v>915</v>
      </c>
      <c r="E70" s="458" t="s">
        <v>1049</v>
      </c>
      <c r="F70" s="437" t="s">
        <v>1050</v>
      </c>
      <c r="G70" s="438"/>
      <c r="H70" s="439">
        <v>1000</v>
      </c>
    </row>
    <row r="71" spans="1:8" s="575" customFormat="1" ht="22.5">
      <c r="A71" s="460" t="s">
        <v>936</v>
      </c>
      <c r="B71" s="456" t="s">
        <v>914</v>
      </c>
      <c r="C71" s="437"/>
      <c r="D71" s="437" t="s">
        <v>915</v>
      </c>
      <c r="E71" s="458" t="s">
        <v>1051</v>
      </c>
      <c r="F71" s="437" t="s">
        <v>1052</v>
      </c>
      <c r="G71" s="438"/>
      <c r="H71" s="439">
        <v>1000</v>
      </c>
    </row>
    <row r="72" spans="1:8" s="575" customFormat="1" ht="15">
      <c r="A72" s="460" t="s">
        <v>936</v>
      </c>
      <c r="B72" s="456" t="s">
        <v>914</v>
      </c>
      <c r="C72" s="437"/>
      <c r="D72" s="437" t="s">
        <v>915</v>
      </c>
      <c r="E72" s="458" t="s">
        <v>1053</v>
      </c>
      <c r="F72" s="437" t="s">
        <v>1054</v>
      </c>
      <c r="G72" s="438"/>
      <c r="H72" s="439">
        <v>4000</v>
      </c>
    </row>
    <row r="73" spans="1:8" s="575" customFormat="1" ht="15">
      <c r="A73" s="460" t="s">
        <v>936</v>
      </c>
      <c r="B73" s="456" t="s">
        <v>914</v>
      </c>
      <c r="C73" s="437"/>
      <c r="D73" s="437" t="s">
        <v>915</v>
      </c>
      <c r="E73" s="458" t="s">
        <v>1055</v>
      </c>
      <c r="F73" s="437" t="s">
        <v>1056</v>
      </c>
      <c r="G73" s="438"/>
      <c r="H73" s="439">
        <v>4000</v>
      </c>
    </row>
    <row r="74" spans="1:8" s="575" customFormat="1" ht="15">
      <c r="A74" s="460" t="s">
        <v>936</v>
      </c>
      <c r="B74" s="456" t="s">
        <v>914</v>
      </c>
      <c r="C74" s="437"/>
      <c r="D74" s="437" t="s">
        <v>915</v>
      </c>
      <c r="E74" s="458" t="s">
        <v>989</v>
      </c>
      <c r="F74" s="437" t="s">
        <v>990</v>
      </c>
      <c r="G74" s="438"/>
      <c r="H74" s="439">
        <v>4000</v>
      </c>
    </row>
    <row r="75" spans="1:8" s="575" customFormat="1" ht="22.5">
      <c r="A75" s="460" t="s">
        <v>936</v>
      </c>
      <c r="B75" s="456" t="s">
        <v>914</v>
      </c>
      <c r="C75" s="437"/>
      <c r="D75" s="437" t="s">
        <v>915</v>
      </c>
      <c r="E75" s="458" t="s">
        <v>937</v>
      </c>
      <c r="F75" s="437" t="s">
        <v>938</v>
      </c>
      <c r="G75" s="438"/>
      <c r="H75" s="439">
        <v>4000</v>
      </c>
    </row>
    <row r="76" spans="1:8" s="575" customFormat="1" ht="22.5">
      <c r="A76" s="460" t="s">
        <v>936</v>
      </c>
      <c r="B76" s="456" t="s">
        <v>914</v>
      </c>
      <c r="C76" s="437"/>
      <c r="D76" s="437" t="s">
        <v>915</v>
      </c>
      <c r="E76" s="458" t="s">
        <v>1057</v>
      </c>
      <c r="F76" s="437" t="s">
        <v>1058</v>
      </c>
      <c r="G76" s="438"/>
      <c r="H76" s="439">
        <v>4000</v>
      </c>
    </row>
    <row r="77" spans="1:8" s="575" customFormat="1" ht="22.5">
      <c r="A77" s="460" t="s">
        <v>936</v>
      </c>
      <c r="B77" s="456" t="s">
        <v>914</v>
      </c>
      <c r="C77" s="437"/>
      <c r="D77" s="437" t="s">
        <v>915</v>
      </c>
      <c r="E77" s="458" t="s">
        <v>1059</v>
      </c>
      <c r="F77" s="437" t="s">
        <v>1060</v>
      </c>
      <c r="G77" s="438"/>
      <c r="H77" s="439">
        <v>4000</v>
      </c>
    </row>
    <row r="78" spans="1:8" s="575" customFormat="1" ht="15">
      <c r="A78" s="460" t="s">
        <v>936</v>
      </c>
      <c r="B78" s="456" t="s">
        <v>914</v>
      </c>
      <c r="C78" s="437"/>
      <c r="D78" s="437" t="s">
        <v>915</v>
      </c>
      <c r="E78" s="458" t="s">
        <v>1001</v>
      </c>
      <c r="F78" s="437" t="s">
        <v>1002</v>
      </c>
      <c r="G78" s="438"/>
      <c r="H78" s="439">
        <v>3000</v>
      </c>
    </row>
    <row r="79" spans="1:8" s="575" customFormat="1" ht="15">
      <c r="A79" s="460" t="s">
        <v>936</v>
      </c>
      <c r="B79" s="456" t="s">
        <v>914</v>
      </c>
      <c r="C79" s="437"/>
      <c r="D79" s="437" t="s">
        <v>915</v>
      </c>
      <c r="E79" s="458" t="s">
        <v>1061</v>
      </c>
      <c r="F79" s="437" t="s">
        <v>1062</v>
      </c>
      <c r="G79" s="438"/>
      <c r="H79" s="439">
        <v>2000</v>
      </c>
    </row>
    <row r="80" spans="1:8" s="575" customFormat="1" ht="15">
      <c r="A80" s="460" t="s">
        <v>936</v>
      </c>
      <c r="B80" s="456" t="s">
        <v>914</v>
      </c>
      <c r="C80" s="437"/>
      <c r="D80" s="437" t="s">
        <v>915</v>
      </c>
      <c r="E80" s="458" t="s">
        <v>1063</v>
      </c>
      <c r="F80" s="437" t="s">
        <v>1064</v>
      </c>
      <c r="G80" s="438"/>
      <c r="H80" s="439">
        <v>3000</v>
      </c>
    </row>
    <row r="81" spans="1:8" s="575" customFormat="1" ht="15">
      <c r="A81" s="460" t="s">
        <v>936</v>
      </c>
      <c r="B81" s="456" t="s">
        <v>914</v>
      </c>
      <c r="C81" s="437"/>
      <c r="D81" s="437" t="s">
        <v>915</v>
      </c>
      <c r="E81" s="458" t="s">
        <v>1065</v>
      </c>
      <c r="F81" s="437" t="s">
        <v>1066</v>
      </c>
      <c r="G81" s="438"/>
      <c r="H81" s="439">
        <v>2000</v>
      </c>
    </row>
    <row r="82" spans="1:8" s="575" customFormat="1" ht="15">
      <c r="A82" s="460" t="s">
        <v>936</v>
      </c>
      <c r="B82" s="456" t="s">
        <v>914</v>
      </c>
      <c r="C82" s="437"/>
      <c r="D82" s="437" t="s">
        <v>915</v>
      </c>
      <c r="E82" s="458" t="s">
        <v>1021</v>
      </c>
      <c r="F82" s="437" t="s">
        <v>1022</v>
      </c>
      <c r="G82" s="438"/>
      <c r="H82" s="439">
        <v>3000</v>
      </c>
    </row>
    <row r="83" spans="1:8" s="575" customFormat="1" ht="15">
      <c r="A83" s="460" t="s">
        <v>936</v>
      </c>
      <c r="B83" s="456" t="s">
        <v>914</v>
      </c>
      <c r="C83" s="437"/>
      <c r="D83" s="437" t="s">
        <v>915</v>
      </c>
      <c r="E83" s="458" t="s">
        <v>1067</v>
      </c>
      <c r="F83" s="437" t="s">
        <v>1068</v>
      </c>
      <c r="G83" s="438"/>
      <c r="H83" s="439">
        <v>4000</v>
      </c>
    </row>
    <row r="84" spans="1:8" s="575" customFormat="1" ht="22.5">
      <c r="A84" s="460" t="s">
        <v>936</v>
      </c>
      <c r="B84" s="456" t="s">
        <v>914</v>
      </c>
      <c r="C84" s="437"/>
      <c r="D84" s="437" t="s">
        <v>915</v>
      </c>
      <c r="E84" s="458" t="s">
        <v>1069</v>
      </c>
      <c r="F84" s="437" t="s">
        <v>1070</v>
      </c>
      <c r="G84" s="438"/>
      <c r="H84" s="439">
        <v>3000</v>
      </c>
    </row>
    <row r="85" spans="1:8" s="575" customFormat="1" ht="22.5">
      <c r="A85" s="460" t="s">
        <v>936</v>
      </c>
      <c r="B85" s="456" t="s">
        <v>914</v>
      </c>
      <c r="C85" s="437"/>
      <c r="D85" s="437" t="s">
        <v>915</v>
      </c>
      <c r="E85" s="458" t="s">
        <v>1071</v>
      </c>
      <c r="F85" s="437" t="s">
        <v>1072</v>
      </c>
      <c r="G85" s="438"/>
      <c r="H85" s="439">
        <v>3000</v>
      </c>
    </row>
    <row r="86" spans="1:8" s="575" customFormat="1" ht="15">
      <c r="A86" s="460" t="s">
        <v>936</v>
      </c>
      <c r="B86" s="456" t="s">
        <v>914</v>
      </c>
      <c r="C86" s="437"/>
      <c r="D86" s="437" t="s">
        <v>915</v>
      </c>
      <c r="E86" s="458" t="s">
        <v>1039</v>
      </c>
      <c r="F86" s="437" t="s">
        <v>1040</v>
      </c>
      <c r="G86" s="438"/>
      <c r="H86" s="439">
        <v>2000</v>
      </c>
    </row>
    <row r="87" spans="1:8" s="575" customFormat="1" ht="22.5">
      <c r="A87" s="460" t="s">
        <v>936</v>
      </c>
      <c r="B87" s="456" t="s">
        <v>914</v>
      </c>
      <c r="C87" s="437"/>
      <c r="D87" s="437" t="s">
        <v>915</v>
      </c>
      <c r="E87" s="458" t="s">
        <v>1073</v>
      </c>
      <c r="F87" s="437" t="s">
        <v>1074</v>
      </c>
      <c r="G87" s="438"/>
      <c r="H87" s="439">
        <v>3000</v>
      </c>
    </row>
    <row r="88" spans="1:8" s="575" customFormat="1" ht="22.5">
      <c r="A88" s="460" t="s">
        <v>936</v>
      </c>
      <c r="B88" s="456" t="s">
        <v>914</v>
      </c>
      <c r="C88" s="437"/>
      <c r="D88" s="437" t="s">
        <v>915</v>
      </c>
      <c r="E88" s="458" t="s">
        <v>977</v>
      </c>
      <c r="F88" s="437" t="s">
        <v>978</v>
      </c>
      <c r="G88" s="438"/>
      <c r="H88" s="439">
        <v>4000</v>
      </c>
    </row>
    <row r="89" spans="1:8" s="575" customFormat="1" ht="22.5">
      <c r="A89" s="460" t="s">
        <v>936</v>
      </c>
      <c r="B89" s="456" t="s">
        <v>914</v>
      </c>
      <c r="C89" s="437"/>
      <c r="D89" s="437" t="s">
        <v>915</v>
      </c>
      <c r="E89" s="458" t="s">
        <v>1075</v>
      </c>
      <c r="F89" s="437" t="s">
        <v>1076</v>
      </c>
      <c r="G89" s="438"/>
      <c r="H89" s="439">
        <v>4000</v>
      </c>
    </row>
    <row r="90" spans="1:8" s="575" customFormat="1" ht="22.5">
      <c r="A90" s="460" t="s">
        <v>936</v>
      </c>
      <c r="B90" s="456" t="s">
        <v>914</v>
      </c>
      <c r="C90" s="437"/>
      <c r="D90" s="437" t="s">
        <v>915</v>
      </c>
      <c r="E90" s="458" t="s">
        <v>1077</v>
      </c>
      <c r="F90" s="437" t="s">
        <v>1078</v>
      </c>
      <c r="G90" s="438"/>
      <c r="H90" s="439">
        <v>4000</v>
      </c>
    </row>
    <row r="91" spans="1:8" s="575" customFormat="1" ht="15">
      <c r="A91" s="460" t="s">
        <v>936</v>
      </c>
      <c r="B91" s="456" t="s">
        <v>914</v>
      </c>
      <c r="C91" s="437"/>
      <c r="D91" s="437" t="s">
        <v>915</v>
      </c>
      <c r="E91" s="458" t="s">
        <v>1041</v>
      </c>
      <c r="F91" s="437" t="s">
        <v>1042</v>
      </c>
      <c r="G91" s="438"/>
      <c r="H91" s="439">
        <v>2000</v>
      </c>
    </row>
    <row r="92" spans="1:8" s="575" customFormat="1" ht="15">
      <c r="A92" s="460" t="s">
        <v>936</v>
      </c>
      <c r="B92" s="456" t="s">
        <v>914</v>
      </c>
      <c r="C92" s="437"/>
      <c r="D92" s="437" t="s">
        <v>915</v>
      </c>
      <c r="E92" s="458" t="s">
        <v>1079</v>
      </c>
      <c r="F92" s="437" t="s">
        <v>1080</v>
      </c>
      <c r="G92" s="438"/>
      <c r="H92" s="439">
        <v>4000</v>
      </c>
    </row>
    <row r="93" spans="1:8" s="575" customFormat="1" ht="15">
      <c r="A93" s="460" t="s">
        <v>936</v>
      </c>
      <c r="B93" s="456" t="s">
        <v>914</v>
      </c>
      <c r="C93" s="437"/>
      <c r="D93" s="437" t="s">
        <v>915</v>
      </c>
      <c r="E93" s="458" t="s">
        <v>1081</v>
      </c>
      <c r="F93" s="437" t="s">
        <v>1082</v>
      </c>
      <c r="G93" s="438"/>
      <c r="H93" s="439">
        <v>4000</v>
      </c>
    </row>
    <row r="94" spans="1:8" s="575" customFormat="1" ht="15">
      <c r="A94" s="460" t="s">
        <v>936</v>
      </c>
      <c r="B94" s="456" t="s">
        <v>914</v>
      </c>
      <c r="C94" s="437"/>
      <c r="D94" s="437" t="s">
        <v>915</v>
      </c>
      <c r="E94" s="458" t="s">
        <v>1083</v>
      </c>
      <c r="F94" s="437" t="s">
        <v>1084</v>
      </c>
      <c r="G94" s="438"/>
      <c r="H94" s="439">
        <v>3000</v>
      </c>
    </row>
    <row r="95" spans="1:8" s="575" customFormat="1" ht="15">
      <c r="A95" s="460" t="s">
        <v>936</v>
      </c>
      <c r="B95" s="456" t="s">
        <v>914</v>
      </c>
      <c r="C95" s="437"/>
      <c r="D95" s="437" t="s">
        <v>915</v>
      </c>
      <c r="E95" s="458" t="s">
        <v>1085</v>
      </c>
      <c r="F95" s="437" t="s">
        <v>948</v>
      </c>
      <c r="G95" s="438"/>
      <c r="H95" s="439">
        <v>4000</v>
      </c>
    </row>
    <row r="96" spans="1:8" s="575" customFormat="1" ht="15">
      <c r="A96" s="460" t="s">
        <v>936</v>
      </c>
      <c r="B96" s="456" t="s">
        <v>914</v>
      </c>
      <c r="C96" s="437"/>
      <c r="D96" s="437" t="s">
        <v>915</v>
      </c>
      <c r="E96" s="458" t="s">
        <v>1019</v>
      </c>
      <c r="F96" s="437" t="s">
        <v>1020</v>
      </c>
      <c r="G96" s="438"/>
      <c r="H96" s="439">
        <v>3000</v>
      </c>
    </row>
    <row r="97" spans="1:8" s="575" customFormat="1" ht="15">
      <c r="A97" s="460" t="s">
        <v>936</v>
      </c>
      <c r="B97" s="456" t="s">
        <v>914</v>
      </c>
      <c r="C97" s="437"/>
      <c r="D97" s="437" t="s">
        <v>915</v>
      </c>
      <c r="E97" s="458" t="s">
        <v>1086</v>
      </c>
      <c r="F97" s="437" t="s">
        <v>1087</v>
      </c>
      <c r="G97" s="438"/>
      <c r="H97" s="439">
        <v>3000</v>
      </c>
    </row>
    <row r="98" spans="1:8" s="575" customFormat="1" ht="15">
      <c r="A98" s="460" t="s">
        <v>936</v>
      </c>
      <c r="B98" s="456" t="s">
        <v>914</v>
      </c>
      <c r="C98" s="437"/>
      <c r="D98" s="437" t="s">
        <v>915</v>
      </c>
      <c r="E98" s="458" t="s">
        <v>1017</v>
      </c>
      <c r="F98" s="437" t="s">
        <v>1018</v>
      </c>
      <c r="G98" s="438"/>
      <c r="H98" s="439">
        <v>3000</v>
      </c>
    </row>
    <row r="99" spans="1:8" s="575" customFormat="1" ht="15">
      <c r="A99" s="460" t="s">
        <v>936</v>
      </c>
      <c r="B99" s="456" t="s">
        <v>914</v>
      </c>
      <c r="C99" s="437"/>
      <c r="D99" s="437" t="s">
        <v>915</v>
      </c>
      <c r="E99" s="458" t="s">
        <v>1047</v>
      </c>
      <c r="F99" s="437" t="s">
        <v>1048</v>
      </c>
      <c r="G99" s="438"/>
      <c r="H99" s="439">
        <v>2000</v>
      </c>
    </row>
    <row r="100" spans="1:8" s="575" customFormat="1" ht="15">
      <c r="A100" s="460" t="s">
        <v>936</v>
      </c>
      <c r="B100" s="456" t="s">
        <v>914</v>
      </c>
      <c r="C100" s="437"/>
      <c r="D100" s="437" t="s">
        <v>915</v>
      </c>
      <c r="E100" s="458" t="s">
        <v>1088</v>
      </c>
      <c r="F100" s="437" t="s">
        <v>1089</v>
      </c>
      <c r="G100" s="438"/>
      <c r="H100" s="439">
        <v>2000</v>
      </c>
    </row>
    <row r="101" spans="1:8" s="575" customFormat="1" ht="15">
      <c r="A101" s="460" t="s">
        <v>936</v>
      </c>
      <c r="B101" s="456" t="s">
        <v>914</v>
      </c>
      <c r="C101" s="437"/>
      <c r="D101" s="437" t="s">
        <v>915</v>
      </c>
      <c r="E101" s="458" t="s">
        <v>1090</v>
      </c>
      <c r="F101" s="437" t="s">
        <v>1091</v>
      </c>
      <c r="G101" s="438"/>
      <c r="H101" s="439">
        <v>4000</v>
      </c>
    </row>
    <row r="102" spans="1:8" s="575" customFormat="1" ht="22.5">
      <c r="A102" s="460" t="s">
        <v>936</v>
      </c>
      <c r="B102" s="456" t="s">
        <v>914</v>
      </c>
      <c r="C102" s="437"/>
      <c r="D102" s="437" t="s">
        <v>915</v>
      </c>
      <c r="E102" s="458" t="s">
        <v>1092</v>
      </c>
      <c r="F102" s="437" t="s">
        <v>1093</v>
      </c>
      <c r="G102" s="438"/>
      <c r="H102" s="439">
        <v>4000</v>
      </c>
    </row>
    <row r="103" spans="1:8" s="575" customFormat="1" ht="15">
      <c r="A103" s="460" t="s">
        <v>936</v>
      </c>
      <c r="B103" s="456" t="s">
        <v>914</v>
      </c>
      <c r="C103" s="437"/>
      <c r="D103" s="437" t="s">
        <v>915</v>
      </c>
      <c r="E103" s="458" t="s">
        <v>1094</v>
      </c>
      <c r="F103" s="437" t="s">
        <v>1095</v>
      </c>
      <c r="G103" s="438"/>
      <c r="H103" s="439">
        <v>3000</v>
      </c>
    </row>
    <row r="104" spans="1:8" s="575" customFormat="1" ht="15">
      <c r="A104" s="460" t="s">
        <v>936</v>
      </c>
      <c r="B104" s="456" t="s">
        <v>914</v>
      </c>
      <c r="C104" s="437"/>
      <c r="D104" s="437" t="s">
        <v>915</v>
      </c>
      <c r="E104" s="458" t="s">
        <v>1096</v>
      </c>
      <c r="F104" s="437" t="s">
        <v>1097</v>
      </c>
      <c r="G104" s="438"/>
      <c r="H104" s="439">
        <v>4000</v>
      </c>
    </row>
    <row r="105" spans="1:8" s="575" customFormat="1" ht="22.5">
      <c r="A105" s="576" t="s">
        <v>936</v>
      </c>
      <c r="B105" s="577" t="s">
        <v>914</v>
      </c>
      <c r="C105" s="578"/>
      <c r="D105" s="578" t="s">
        <v>915</v>
      </c>
      <c r="E105" s="579" t="s">
        <v>1098</v>
      </c>
      <c r="F105" s="578" t="s">
        <v>1058</v>
      </c>
      <c r="G105" s="580"/>
      <c r="H105" s="581">
        <v>3000</v>
      </c>
    </row>
    <row r="106" spans="1:8" s="575" customFormat="1" ht="22.5">
      <c r="A106" s="459" t="s">
        <v>936</v>
      </c>
      <c r="B106" s="455" t="s">
        <v>914</v>
      </c>
      <c r="C106" s="434"/>
      <c r="D106" s="434" t="s">
        <v>915</v>
      </c>
      <c r="E106" s="457" t="s">
        <v>1099</v>
      </c>
      <c r="F106" s="434" t="s">
        <v>1060</v>
      </c>
      <c r="G106" s="435"/>
      <c r="H106" s="436">
        <v>4000</v>
      </c>
    </row>
    <row r="107" spans="1:8" s="575" customFormat="1" ht="15">
      <c r="A107" s="460" t="s">
        <v>936</v>
      </c>
      <c r="B107" s="456" t="s">
        <v>914</v>
      </c>
      <c r="C107" s="437"/>
      <c r="D107" s="437" t="s">
        <v>915</v>
      </c>
      <c r="E107" s="458" t="s">
        <v>1100</v>
      </c>
      <c r="F107" s="437" t="s">
        <v>1062</v>
      </c>
      <c r="G107" s="438"/>
      <c r="H107" s="439">
        <v>2000</v>
      </c>
    </row>
    <row r="108" spans="1:8" s="575" customFormat="1" ht="15">
      <c r="A108" s="460" t="s">
        <v>936</v>
      </c>
      <c r="B108" s="456" t="s">
        <v>914</v>
      </c>
      <c r="C108" s="437"/>
      <c r="D108" s="437" t="s">
        <v>915</v>
      </c>
      <c r="E108" s="458" t="s">
        <v>1101</v>
      </c>
      <c r="F108" s="437" t="s">
        <v>1064</v>
      </c>
      <c r="G108" s="438"/>
      <c r="H108" s="439">
        <v>4000</v>
      </c>
    </row>
    <row r="109" spans="1:8" s="575" customFormat="1" ht="15">
      <c r="A109" s="460" t="s">
        <v>936</v>
      </c>
      <c r="B109" s="456" t="s">
        <v>914</v>
      </c>
      <c r="C109" s="437"/>
      <c r="D109" s="437" t="s">
        <v>915</v>
      </c>
      <c r="E109" s="458" t="s">
        <v>1102</v>
      </c>
      <c r="F109" s="437" t="s">
        <v>1040</v>
      </c>
      <c r="G109" s="438"/>
      <c r="H109" s="439">
        <v>4000</v>
      </c>
    </row>
    <row r="110" spans="1:8" s="575" customFormat="1" ht="22.5">
      <c r="A110" s="460" t="s">
        <v>936</v>
      </c>
      <c r="B110" s="456" t="s">
        <v>914</v>
      </c>
      <c r="C110" s="437"/>
      <c r="D110" s="437" t="s">
        <v>915</v>
      </c>
      <c r="E110" s="458" t="s">
        <v>969</v>
      </c>
      <c r="F110" s="437" t="s">
        <v>978</v>
      </c>
      <c r="G110" s="438"/>
      <c r="H110" s="439">
        <v>4000</v>
      </c>
    </row>
    <row r="111" spans="1:8" s="575" customFormat="1" ht="15">
      <c r="A111" s="460" t="s">
        <v>936</v>
      </c>
      <c r="B111" s="456" t="s">
        <v>914</v>
      </c>
      <c r="C111" s="437"/>
      <c r="D111" s="437" t="s">
        <v>915</v>
      </c>
      <c r="E111" s="458" t="s">
        <v>1023</v>
      </c>
      <c r="F111" s="437" t="s">
        <v>1080</v>
      </c>
      <c r="G111" s="438"/>
      <c r="H111" s="439">
        <v>3000</v>
      </c>
    </row>
    <row r="112" spans="1:8" s="575" customFormat="1" ht="15">
      <c r="A112" s="460" t="s">
        <v>936</v>
      </c>
      <c r="B112" s="456" t="s">
        <v>914</v>
      </c>
      <c r="C112" s="437"/>
      <c r="D112" s="437" t="s">
        <v>915</v>
      </c>
      <c r="E112" s="458" t="s">
        <v>1103</v>
      </c>
      <c r="F112" s="437" t="s">
        <v>1018</v>
      </c>
      <c r="G112" s="438"/>
      <c r="H112" s="439">
        <v>2000</v>
      </c>
    </row>
    <row r="113" spans="1:8" s="575" customFormat="1" ht="15">
      <c r="A113" s="460" t="s">
        <v>936</v>
      </c>
      <c r="B113" s="456" t="s">
        <v>914</v>
      </c>
      <c r="C113" s="437"/>
      <c r="D113" s="437" t="s">
        <v>915</v>
      </c>
      <c r="E113" s="458" t="s">
        <v>941</v>
      </c>
      <c r="F113" s="437" t="s">
        <v>1095</v>
      </c>
      <c r="G113" s="438"/>
      <c r="H113" s="439">
        <v>4000</v>
      </c>
    </row>
    <row r="114" spans="1:8" s="575" customFormat="1" ht="22.5">
      <c r="A114" s="460" t="s">
        <v>936</v>
      </c>
      <c r="B114" s="456" t="s">
        <v>914</v>
      </c>
      <c r="C114" s="437"/>
      <c r="D114" s="437" t="s">
        <v>915</v>
      </c>
      <c r="E114" s="458" t="s">
        <v>1104</v>
      </c>
      <c r="F114" s="437" t="s">
        <v>1105</v>
      </c>
      <c r="G114" s="438"/>
      <c r="H114" s="439">
        <v>3000</v>
      </c>
    </row>
    <row r="115" spans="1:8" s="575" customFormat="1" ht="15">
      <c r="A115" s="460" t="s">
        <v>936</v>
      </c>
      <c r="B115" s="456" t="s">
        <v>914</v>
      </c>
      <c r="C115" s="437"/>
      <c r="D115" s="437" t="s">
        <v>915</v>
      </c>
      <c r="E115" s="458" t="s">
        <v>943</v>
      </c>
      <c r="F115" s="437" t="s">
        <v>1024</v>
      </c>
      <c r="G115" s="438"/>
      <c r="H115" s="439">
        <v>4000</v>
      </c>
    </row>
    <row r="116" spans="1:8" s="575" customFormat="1" ht="22.5">
      <c r="A116" s="460" t="s">
        <v>936</v>
      </c>
      <c r="B116" s="456" t="s">
        <v>914</v>
      </c>
      <c r="C116" s="437"/>
      <c r="D116" s="437" t="s">
        <v>915</v>
      </c>
      <c r="E116" s="458" t="s">
        <v>1106</v>
      </c>
      <c r="F116" s="437" t="s">
        <v>1107</v>
      </c>
      <c r="G116" s="438"/>
      <c r="H116" s="439">
        <v>4000</v>
      </c>
    </row>
    <row r="117" spans="1:8" s="575" customFormat="1" ht="15">
      <c r="A117" s="460" t="s">
        <v>936</v>
      </c>
      <c r="B117" s="456" t="s">
        <v>914</v>
      </c>
      <c r="C117" s="437"/>
      <c r="D117" s="437" t="s">
        <v>915</v>
      </c>
      <c r="E117" s="458" t="s">
        <v>1108</v>
      </c>
      <c r="F117" s="437" t="s">
        <v>1109</v>
      </c>
      <c r="G117" s="438"/>
      <c r="H117" s="439">
        <v>4000</v>
      </c>
    </row>
    <row r="118" spans="1:8" s="575" customFormat="1" ht="15">
      <c r="A118" s="460" t="s">
        <v>936</v>
      </c>
      <c r="B118" s="456" t="s">
        <v>914</v>
      </c>
      <c r="C118" s="437"/>
      <c r="D118" s="437" t="s">
        <v>915</v>
      </c>
      <c r="E118" s="458" t="s">
        <v>1110</v>
      </c>
      <c r="F118" s="437" t="s">
        <v>1111</v>
      </c>
      <c r="G118" s="438"/>
      <c r="H118" s="439">
        <v>4000</v>
      </c>
    </row>
    <row r="119" spans="1:8" s="575" customFormat="1" ht="15">
      <c r="A119" s="460" t="s">
        <v>936</v>
      </c>
      <c r="B119" s="456" t="s">
        <v>914</v>
      </c>
      <c r="C119" s="437"/>
      <c r="D119" s="437" t="s">
        <v>915</v>
      </c>
      <c r="E119" s="458" t="s">
        <v>1033</v>
      </c>
      <c r="F119" s="437" t="s">
        <v>1112</v>
      </c>
      <c r="G119" s="438"/>
      <c r="H119" s="439">
        <v>3000</v>
      </c>
    </row>
    <row r="120" spans="1:8" s="575" customFormat="1" ht="22.5">
      <c r="A120" s="460" t="s">
        <v>936</v>
      </c>
      <c r="B120" s="456" t="s">
        <v>914</v>
      </c>
      <c r="C120" s="437"/>
      <c r="D120" s="437" t="s">
        <v>915</v>
      </c>
      <c r="E120" s="458" t="s">
        <v>987</v>
      </c>
      <c r="F120" s="437" t="s">
        <v>964</v>
      </c>
      <c r="G120" s="438"/>
      <c r="H120" s="439">
        <v>4000</v>
      </c>
    </row>
    <row r="121" spans="1:8" s="575" customFormat="1" ht="15">
      <c r="A121" s="460" t="s">
        <v>936</v>
      </c>
      <c r="B121" s="456" t="s">
        <v>914</v>
      </c>
      <c r="C121" s="437"/>
      <c r="D121" s="437" t="s">
        <v>915</v>
      </c>
      <c r="E121" s="458" t="s">
        <v>1113</v>
      </c>
      <c r="F121" s="437" t="s">
        <v>966</v>
      </c>
      <c r="G121" s="438"/>
      <c r="H121" s="439">
        <v>4000</v>
      </c>
    </row>
    <row r="122" spans="1:8" s="575" customFormat="1" ht="15">
      <c r="A122" s="460" t="s">
        <v>936</v>
      </c>
      <c r="B122" s="456" t="s">
        <v>914</v>
      </c>
      <c r="C122" s="437"/>
      <c r="D122" s="437" t="s">
        <v>915</v>
      </c>
      <c r="E122" s="458" t="s">
        <v>1114</v>
      </c>
      <c r="F122" s="437" t="s">
        <v>972</v>
      </c>
      <c r="G122" s="438"/>
      <c r="H122" s="439">
        <v>4000</v>
      </c>
    </row>
    <row r="123" spans="1:8" s="575" customFormat="1" ht="15">
      <c r="A123" s="460" t="s">
        <v>936</v>
      </c>
      <c r="B123" s="456" t="s">
        <v>914</v>
      </c>
      <c r="C123" s="437"/>
      <c r="D123" s="437" t="s">
        <v>915</v>
      </c>
      <c r="E123" s="458" t="s">
        <v>1115</v>
      </c>
      <c r="F123" s="437" t="s">
        <v>988</v>
      </c>
      <c r="G123" s="438"/>
      <c r="H123" s="439">
        <v>4000</v>
      </c>
    </row>
    <row r="124" spans="1:8" s="575" customFormat="1" ht="15">
      <c r="A124" s="460" t="s">
        <v>936</v>
      </c>
      <c r="B124" s="456" t="s">
        <v>914</v>
      </c>
      <c r="C124" s="437"/>
      <c r="D124" s="437" t="s">
        <v>915</v>
      </c>
      <c r="E124" s="458" t="s">
        <v>1116</v>
      </c>
      <c r="F124" s="437" t="s">
        <v>1117</v>
      </c>
      <c r="G124" s="438"/>
      <c r="H124" s="439">
        <v>4000</v>
      </c>
    </row>
    <row r="125" spans="1:8" s="575" customFormat="1" ht="22.5">
      <c r="A125" s="460" t="s">
        <v>936</v>
      </c>
      <c r="B125" s="456" t="s">
        <v>914</v>
      </c>
      <c r="C125" s="437"/>
      <c r="D125" s="437" t="s">
        <v>915</v>
      </c>
      <c r="E125" s="458" t="s">
        <v>963</v>
      </c>
      <c r="F125" s="437" t="s">
        <v>1118</v>
      </c>
      <c r="G125" s="438"/>
      <c r="H125" s="439">
        <v>4000</v>
      </c>
    </row>
    <row r="126" spans="1:8" s="575" customFormat="1" ht="15">
      <c r="A126" s="460" t="s">
        <v>936</v>
      </c>
      <c r="B126" s="456" t="s">
        <v>914</v>
      </c>
      <c r="C126" s="437"/>
      <c r="D126" s="437" t="s">
        <v>915</v>
      </c>
      <c r="E126" s="458" t="s">
        <v>1119</v>
      </c>
      <c r="F126" s="437" t="s">
        <v>1034</v>
      </c>
      <c r="G126" s="438"/>
      <c r="H126" s="439">
        <v>4000</v>
      </c>
    </row>
    <row r="127" spans="1:8" s="575" customFormat="1" ht="15">
      <c r="A127" s="460" t="s">
        <v>936</v>
      </c>
      <c r="B127" s="456" t="s">
        <v>914</v>
      </c>
      <c r="C127" s="437"/>
      <c r="D127" s="437" t="s">
        <v>915</v>
      </c>
      <c r="E127" s="458" t="s">
        <v>965</v>
      </c>
      <c r="F127" s="437" t="s">
        <v>1120</v>
      </c>
      <c r="G127" s="438"/>
      <c r="H127" s="439">
        <v>4000</v>
      </c>
    </row>
    <row r="128" spans="1:8" s="575" customFormat="1" ht="15">
      <c r="A128" s="460" t="s">
        <v>936</v>
      </c>
      <c r="B128" s="456" t="s">
        <v>914</v>
      </c>
      <c r="C128" s="437"/>
      <c r="D128" s="437" t="s">
        <v>915</v>
      </c>
      <c r="E128" s="458" t="s">
        <v>1121</v>
      </c>
      <c r="F128" s="437" t="s">
        <v>1122</v>
      </c>
      <c r="G128" s="438"/>
      <c r="H128" s="439">
        <v>3000</v>
      </c>
    </row>
    <row r="129" spans="1:8" s="575" customFormat="1" ht="15">
      <c r="A129" s="460" t="s">
        <v>936</v>
      </c>
      <c r="B129" s="456" t="s">
        <v>914</v>
      </c>
      <c r="C129" s="437"/>
      <c r="D129" s="437" t="s">
        <v>915</v>
      </c>
      <c r="E129" s="458" t="s">
        <v>1123</v>
      </c>
      <c r="F129" s="437" t="s">
        <v>1124</v>
      </c>
      <c r="G129" s="438"/>
      <c r="H129" s="439">
        <v>3000</v>
      </c>
    </row>
    <row r="130" spans="1:8" s="575" customFormat="1" ht="15">
      <c r="A130" s="460" t="s">
        <v>1125</v>
      </c>
      <c r="B130" s="456" t="s">
        <v>914</v>
      </c>
      <c r="C130" s="437"/>
      <c r="D130" s="437" t="s">
        <v>915</v>
      </c>
      <c r="E130" s="458" t="s">
        <v>1126</v>
      </c>
      <c r="F130" s="437" t="s">
        <v>1127</v>
      </c>
      <c r="G130" s="438"/>
      <c r="H130" s="439">
        <v>879.5</v>
      </c>
    </row>
    <row r="131" spans="1:8" s="575" customFormat="1" ht="15">
      <c r="A131" s="460" t="s">
        <v>1125</v>
      </c>
      <c r="B131" s="456" t="s">
        <v>914</v>
      </c>
      <c r="C131" s="437"/>
      <c r="D131" s="437" t="s">
        <v>915</v>
      </c>
      <c r="E131" s="458" t="s">
        <v>1128</v>
      </c>
      <c r="F131" s="437" t="s">
        <v>1129</v>
      </c>
      <c r="G131" s="438"/>
      <c r="H131" s="439">
        <v>879.5</v>
      </c>
    </row>
    <row r="132" spans="1:8" s="575" customFormat="1" ht="15">
      <c r="A132" s="460" t="s">
        <v>1125</v>
      </c>
      <c r="B132" s="456" t="s">
        <v>914</v>
      </c>
      <c r="C132" s="437"/>
      <c r="D132" s="437" t="s">
        <v>915</v>
      </c>
      <c r="E132" s="458" t="s">
        <v>1130</v>
      </c>
      <c r="F132" s="437" t="s">
        <v>1131</v>
      </c>
      <c r="G132" s="438"/>
      <c r="H132" s="439">
        <v>879.5</v>
      </c>
    </row>
    <row r="133" spans="1:8" s="575" customFormat="1" ht="15">
      <c r="A133" s="460" t="s">
        <v>1125</v>
      </c>
      <c r="B133" s="456" t="s">
        <v>914</v>
      </c>
      <c r="C133" s="437"/>
      <c r="D133" s="437" t="s">
        <v>915</v>
      </c>
      <c r="E133" s="458" t="s">
        <v>1132</v>
      </c>
      <c r="F133" s="437" t="s">
        <v>1133</v>
      </c>
      <c r="G133" s="438"/>
      <c r="H133" s="439">
        <v>879.5</v>
      </c>
    </row>
    <row r="134" spans="1:8" s="575" customFormat="1" ht="15">
      <c r="A134" s="460" t="s">
        <v>1125</v>
      </c>
      <c r="B134" s="456" t="s">
        <v>914</v>
      </c>
      <c r="C134" s="437"/>
      <c r="D134" s="437" t="s">
        <v>915</v>
      </c>
      <c r="E134" s="458" t="s">
        <v>1134</v>
      </c>
      <c r="F134" s="437" t="s">
        <v>1135</v>
      </c>
      <c r="G134" s="438"/>
      <c r="H134" s="439">
        <v>776.25</v>
      </c>
    </row>
    <row r="135" spans="1:8" s="575" customFormat="1" ht="15">
      <c r="A135" s="460" t="s">
        <v>1125</v>
      </c>
      <c r="B135" s="456" t="s">
        <v>914</v>
      </c>
      <c r="C135" s="437"/>
      <c r="D135" s="437" t="s">
        <v>915</v>
      </c>
      <c r="E135" s="458" t="s">
        <v>1136</v>
      </c>
      <c r="F135" s="437" t="s">
        <v>1137</v>
      </c>
      <c r="G135" s="438"/>
      <c r="H135" s="439">
        <v>776.25</v>
      </c>
    </row>
    <row r="136" spans="1:8" s="575" customFormat="1" ht="15">
      <c r="A136" s="460" t="s">
        <v>1125</v>
      </c>
      <c r="B136" s="456" t="s">
        <v>914</v>
      </c>
      <c r="C136" s="437"/>
      <c r="D136" s="437" t="s">
        <v>915</v>
      </c>
      <c r="E136" s="458" t="s">
        <v>1138</v>
      </c>
      <c r="F136" s="437" t="s">
        <v>1139</v>
      </c>
      <c r="G136" s="438"/>
      <c r="H136" s="439">
        <v>776.25</v>
      </c>
    </row>
    <row r="137" spans="1:8" s="575" customFormat="1" ht="15">
      <c r="A137" s="460" t="s">
        <v>1125</v>
      </c>
      <c r="B137" s="456" t="s">
        <v>914</v>
      </c>
      <c r="C137" s="437"/>
      <c r="D137" s="437" t="s">
        <v>915</v>
      </c>
      <c r="E137" s="458" t="s">
        <v>1140</v>
      </c>
      <c r="F137" s="437" t="s">
        <v>1141</v>
      </c>
      <c r="G137" s="438"/>
      <c r="H137" s="439">
        <v>776.25</v>
      </c>
    </row>
    <row r="138" spans="1:8" s="575" customFormat="1" ht="15">
      <c r="A138" s="460" t="s">
        <v>1125</v>
      </c>
      <c r="B138" s="456" t="s">
        <v>914</v>
      </c>
      <c r="C138" s="437"/>
      <c r="D138" s="437" t="s">
        <v>915</v>
      </c>
      <c r="E138" s="458" t="s">
        <v>1142</v>
      </c>
      <c r="F138" s="437" t="s">
        <v>1143</v>
      </c>
      <c r="G138" s="438"/>
      <c r="H138" s="439">
        <v>879.5</v>
      </c>
    </row>
    <row r="139" spans="1:8" s="575" customFormat="1" ht="15">
      <c r="A139" s="460" t="s">
        <v>1125</v>
      </c>
      <c r="B139" s="456" t="s">
        <v>914</v>
      </c>
      <c r="C139" s="437"/>
      <c r="D139" s="437" t="s">
        <v>915</v>
      </c>
      <c r="E139" s="458" t="s">
        <v>1144</v>
      </c>
      <c r="F139" s="437" t="s">
        <v>1145</v>
      </c>
      <c r="G139" s="438"/>
      <c r="H139" s="439">
        <v>879.5</v>
      </c>
    </row>
    <row r="140" spans="1:8" s="575" customFormat="1" ht="22.5">
      <c r="A140" s="460" t="s">
        <v>1125</v>
      </c>
      <c r="B140" s="456" t="s">
        <v>914</v>
      </c>
      <c r="C140" s="437"/>
      <c r="D140" s="437" t="s">
        <v>915</v>
      </c>
      <c r="E140" s="458" t="s">
        <v>1146</v>
      </c>
      <c r="F140" s="437" t="s">
        <v>1147</v>
      </c>
      <c r="G140" s="438"/>
      <c r="H140" s="439">
        <v>879.5</v>
      </c>
    </row>
    <row r="141" spans="1:8" s="575" customFormat="1" ht="22.5">
      <c r="A141" s="460" t="s">
        <v>1125</v>
      </c>
      <c r="B141" s="456" t="s">
        <v>914</v>
      </c>
      <c r="C141" s="437"/>
      <c r="D141" s="437" t="s">
        <v>915</v>
      </c>
      <c r="E141" s="458" t="s">
        <v>1148</v>
      </c>
      <c r="F141" s="437" t="s">
        <v>1149</v>
      </c>
      <c r="G141" s="438"/>
      <c r="H141" s="439">
        <v>879.5</v>
      </c>
    </row>
    <row r="142" spans="1:8" s="575" customFormat="1" ht="15">
      <c r="A142" s="576" t="s">
        <v>1125</v>
      </c>
      <c r="B142" s="577" t="s">
        <v>914</v>
      </c>
      <c r="C142" s="578"/>
      <c r="D142" s="578" t="s">
        <v>915</v>
      </c>
      <c r="E142" s="579" t="s">
        <v>1150</v>
      </c>
      <c r="F142" s="578" t="s">
        <v>1151</v>
      </c>
      <c r="G142" s="580"/>
      <c r="H142" s="581">
        <v>879.5</v>
      </c>
    </row>
    <row r="143" spans="1:8" s="575" customFormat="1" ht="15">
      <c r="A143" s="459" t="s">
        <v>1125</v>
      </c>
      <c r="B143" s="455" t="s">
        <v>914</v>
      </c>
      <c r="C143" s="434"/>
      <c r="D143" s="434" t="s">
        <v>915</v>
      </c>
      <c r="E143" s="457" t="s">
        <v>1152</v>
      </c>
      <c r="F143" s="434" t="s">
        <v>1153</v>
      </c>
      <c r="G143" s="435"/>
      <c r="H143" s="436">
        <v>879.5</v>
      </c>
    </row>
    <row r="144" spans="1:8" s="575" customFormat="1" ht="22.5">
      <c r="A144" s="460" t="s">
        <v>1125</v>
      </c>
      <c r="B144" s="456" t="s">
        <v>914</v>
      </c>
      <c r="C144" s="437"/>
      <c r="D144" s="437" t="s">
        <v>915</v>
      </c>
      <c r="E144" s="458" t="s">
        <v>1154</v>
      </c>
      <c r="F144" s="437" t="s">
        <v>1155</v>
      </c>
      <c r="G144" s="438"/>
      <c r="H144" s="439">
        <v>879.5</v>
      </c>
    </row>
    <row r="145" spans="1:8" s="575" customFormat="1" ht="15">
      <c r="A145" s="460" t="s">
        <v>1125</v>
      </c>
      <c r="B145" s="456" t="s">
        <v>914</v>
      </c>
      <c r="C145" s="437"/>
      <c r="D145" s="437" t="s">
        <v>915</v>
      </c>
      <c r="E145" s="458" t="s">
        <v>1156</v>
      </c>
      <c r="F145" s="437" t="s">
        <v>1157</v>
      </c>
      <c r="G145" s="438"/>
      <c r="H145" s="439">
        <v>879.5</v>
      </c>
    </row>
    <row r="146" spans="1:8" s="575" customFormat="1" ht="15">
      <c r="A146" s="460" t="s">
        <v>1125</v>
      </c>
      <c r="B146" s="456" t="s">
        <v>914</v>
      </c>
      <c r="C146" s="437"/>
      <c r="D146" s="437" t="s">
        <v>915</v>
      </c>
      <c r="E146" s="458" t="s">
        <v>1158</v>
      </c>
      <c r="F146" s="437" t="s">
        <v>1159</v>
      </c>
      <c r="G146" s="438"/>
      <c r="H146" s="439">
        <v>879.5</v>
      </c>
    </row>
    <row r="147" spans="1:8" s="575" customFormat="1" ht="15">
      <c r="A147" s="460" t="s">
        <v>1125</v>
      </c>
      <c r="B147" s="456" t="s">
        <v>914</v>
      </c>
      <c r="C147" s="437"/>
      <c r="D147" s="437" t="s">
        <v>915</v>
      </c>
      <c r="E147" s="458" t="s">
        <v>1160</v>
      </c>
      <c r="F147" s="437" t="s">
        <v>1161</v>
      </c>
      <c r="G147" s="438"/>
      <c r="H147" s="439">
        <v>879.5</v>
      </c>
    </row>
    <row r="148" spans="1:8" s="575" customFormat="1" ht="22.5">
      <c r="A148" s="460" t="s">
        <v>1125</v>
      </c>
      <c r="B148" s="456" t="s">
        <v>914</v>
      </c>
      <c r="C148" s="437"/>
      <c r="D148" s="437" t="s">
        <v>915</v>
      </c>
      <c r="E148" s="458" t="s">
        <v>1162</v>
      </c>
      <c r="F148" s="437" t="s">
        <v>1163</v>
      </c>
      <c r="G148" s="438"/>
      <c r="H148" s="439">
        <v>879.5</v>
      </c>
    </row>
    <row r="149" spans="1:8" s="575" customFormat="1" ht="15">
      <c r="A149" s="460" t="s">
        <v>1125</v>
      </c>
      <c r="B149" s="456" t="s">
        <v>914</v>
      </c>
      <c r="C149" s="437"/>
      <c r="D149" s="437" t="s">
        <v>915</v>
      </c>
      <c r="E149" s="458" t="s">
        <v>1164</v>
      </c>
      <c r="F149" s="437" t="s">
        <v>1165</v>
      </c>
      <c r="G149" s="438"/>
      <c r="H149" s="439">
        <v>879.5</v>
      </c>
    </row>
    <row r="150" spans="1:8" s="575" customFormat="1" ht="15">
      <c r="A150" s="460" t="s">
        <v>1125</v>
      </c>
      <c r="B150" s="456" t="s">
        <v>914</v>
      </c>
      <c r="C150" s="437"/>
      <c r="D150" s="437" t="s">
        <v>915</v>
      </c>
      <c r="E150" s="458" t="s">
        <v>1166</v>
      </c>
      <c r="F150" s="437" t="s">
        <v>1167</v>
      </c>
      <c r="G150" s="438"/>
      <c r="H150" s="439">
        <v>776.25</v>
      </c>
    </row>
    <row r="151" spans="1:8" s="575" customFormat="1" ht="15">
      <c r="A151" s="460" t="s">
        <v>1125</v>
      </c>
      <c r="B151" s="456" t="s">
        <v>914</v>
      </c>
      <c r="C151" s="437"/>
      <c r="D151" s="437" t="s">
        <v>915</v>
      </c>
      <c r="E151" s="458" t="s">
        <v>1168</v>
      </c>
      <c r="F151" s="437" t="s">
        <v>1169</v>
      </c>
      <c r="G151" s="438"/>
      <c r="H151" s="439">
        <v>776.25</v>
      </c>
    </row>
    <row r="152" spans="1:8" s="575" customFormat="1" ht="15">
      <c r="A152" s="460" t="s">
        <v>1125</v>
      </c>
      <c r="B152" s="456" t="s">
        <v>914</v>
      </c>
      <c r="C152" s="437"/>
      <c r="D152" s="437" t="s">
        <v>915</v>
      </c>
      <c r="E152" s="458" t="s">
        <v>1170</v>
      </c>
      <c r="F152" s="437" t="s">
        <v>1171</v>
      </c>
      <c r="G152" s="438"/>
      <c r="H152" s="439">
        <v>776.25</v>
      </c>
    </row>
    <row r="153" spans="1:8" s="575" customFormat="1" ht="15">
      <c r="A153" s="460" t="s">
        <v>1125</v>
      </c>
      <c r="B153" s="456" t="s">
        <v>914</v>
      </c>
      <c r="C153" s="437"/>
      <c r="D153" s="437" t="s">
        <v>915</v>
      </c>
      <c r="E153" s="458" t="s">
        <v>1172</v>
      </c>
      <c r="F153" s="437" t="s">
        <v>1173</v>
      </c>
      <c r="G153" s="438"/>
      <c r="H153" s="439">
        <v>776.25</v>
      </c>
    </row>
    <row r="154" spans="1:8" s="575" customFormat="1" ht="15">
      <c r="A154" s="460" t="s">
        <v>1125</v>
      </c>
      <c r="B154" s="456" t="s">
        <v>914</v>
      </c>
      <c r="C154" s="437"/>
      <c r="D154" s="437" t="s">
        <v>915</v>
      </c>
      <c r="E154" s="458" t="s">
        <v>1174</v>
      </c>
      <c r="F154" s="437" t="s">
        <v>1175</v>
      </c>
      <c r="G154" s="438"/>
      <c r="H154" s="439">
        <v>879.5</v>
      </c>
    </row>
    <row r="155" spans="1:8" s="575" customFormat="1" ht="15">
      <c r="A155" s="460" t="s">
        <v>1125</v>
      </c>
      <c r="B155" s="456" t="s">
        <v>914</v>
      </c>
      <c r="C155" s="437"/>
      <c r="D155" s="437" t="s">
        <v>915</v>
      </c>
      <c r="E155" s="458" t="s">
        <v>1176</v>
      </c>
      <c r="F155" s="437" t="s">
        <v>1177</v>
      </c>
      <c r="G155" s="438"/>
      <c r="H155" s="439">
        <v>879.5</v>
      </c>
    </row>
    <row r="156" spans="1:8" s="575" customFormat="1" ht="15">
      <c r="A156" s="460" t="s">
        <v>1125</v>
      </c>
      <c r="B156" s="456" t="s">
        <v>914</v>
      </c>
      <c r="C156" s="437"/>
      <c r="D156" s="437" t="s">
        <v>915</v>
      </c>
      <c r="E156" s="458" t="s">
        <v>1178</v>
      </c>
      <c r="F156" s="437" t="s">
        <v>1179</v>
      </c>
      <c r="G156" s="438"/>
      <c r="H156" s="439">
        <v>879.5</v>
      </c>
    </row>
    <row r="157" spans="1:8" s="575" customFormat="1" ht="15">
      <c r="A157" s="460" t="s">
        <v>1125</v>
      </c>
      <c r="B157" s="456" t="s">
        <v>914</v>
      </c>
      <c r="C157" s="437"/>
      <c r="D157" s="437" t="s">
        <v>915</v>
      </c>
      <c r="E157" s="458" t="s">
        <v>1180</v>
      </c>
      <c r="F157" s="437" t="s">
        <v>1181</v>
      </c>
      <c r="G157" s="438"/>
      <c r="H157" s="439">
        <v>879.5</v>
      </c>
    </row>
    <row r="158" spans="1:8" s="575" customFormat="1" ht="15">
      <c r="A158" s="460" t="s">
        <v>1125</v>
      </c>
      <c r="B158" s="456" t="s">
        <v>914</v>
      </c>
      <c r="C158" s="437"/>
      <c r="D158" s="437" t="s">
        <v>915</v>
      </c>
      <c r="E158" s="458" t="s">
        <v>1182</v>
      </c>
      <c r="F158" s="437" t="s">
        <v>1183</v>
      </c>
      <c r="G158" s="438"/>
      <c r="H158" s="439">
        <v>776.25</v>
      </c>
    </row>
    <row r="159" spans="1:8" s="575" customFormat="1" ht="15">
      <c r="A159" s="460" t="s">
        <v>1125</v>
      </c>
      <c r="B159" s="456" t="s">
        <v>914</v>
      </c>
      <c r="C159" s="437"/>
      <c r="D159" s="437" t="s">
        <v>915</v>
      </c>
      <c r="E159" s="458" t="s">
        <v>1184</v>
      </c>
      <c r="F159" s="437" t="s">
        <v>1185</v>
      </c>
      <c r="G159" s="438"/>
      <c r="H159" s="439">
        <v>879.5</v>
      </c>
    </row>
    <row r="160" spans="1:8" s="575" customFormat="1" ht="15">
      <c r="A160" s="460" t="s">
        <v>1125</v>
      </c>
      <c r="B160" s="456" t="s">
        <v>914</v>
      </c>
      <c r="C160" s="437"/>
      <c r="D160" s="437" t="s">
        <v>915</v>
      </c>
      <c r="E160" s="458" t="s">
        <v>1186</v>
      </c>
      <c r="F160" s="437" t="s">
        <v>1187</v>
      </c>
      <c r="G160" s="438"/>
      <c r="H160" s="439">
        <v>879.5</v>
      </c>
    </row>
    <row r="161" spans="1:8" s="575" customFormat="1" ht="15">
      <c r="A161" s="460" t="s">
        <v>1125</v>
      </c>
      <c r="B161" s="456" t="s">
        <v>914</v>
      </c>
      <c r="C161" s="437"/>
      <c r="D161" s="437" t="s">
        <v>915</v>
      </c>
      <c r="E161" s="458" t="s">
        <v>1188</v>
      </c>
      <c r="F161" s="437" t="s">
        <v>1189</v>
      </c>
      <c r="G161" s="438"/>
      <c r="H161" s="439">
        <v>879.5</v>
      </c>
    </row>
    <row r="162" spans="1:8" s="575" customFormat="1" ht="15">
      <c r="A162" s="460" t="s">
        <v>1125</v>
      </c>
      <c r="B162" s="456" t="s">
        <v>914</v>
      </c>
      <c r="C162" s="437"/>
      <c r="D162" s="437" t="s">
        <v>915</v>
      </c>
      <c r="E162" s="458" t="s">
        <v>1190</v>
      </c>
      <c r="F162" s="437" t="s">
        <v>1191</v>
      </c>
      <c r="G162" s="438"/>
      <c r="H162" s="439">
        <v>776.25</v>
      </c>
    </row>
    <row r="163" spans="1:8" s="575" customFormat="1" ht="15">
      <c r="A163" s="460" t="s">
        <v>1125</v>
      </c>
      <c r="B163" s="456" t="s">
        <v>914</v>
      </c>
      <c r="C163" s="437"/>
      <c r="D163" s="437" t="s">
        <v>915</v>
      </c>
      <c r="E163" s="458" t="s">
        <v>1192</v>
      </c>
      <c r="F163" s="437" t="s">
        <v>1193</v>
      </c>
      <c r="G163" s="438"/>
      <c r="H163" s="439">
        <v>776.25</v>
      </c>
    </row>
    <row r="164" spans="1:8" s="575" customFormat="1" ht="15">
      <c r="A164" s="460" t="s">
        <v>1125</v>
      </c>
      <c r="B164" s="456" t="s">
        <v>914</v>
      </c>
      <c r="C164" s="437"/>
      <c r="D164" s="437" t="s">
        <v>915</v>
      </c>
      <c r="E164" s="458" t="s">
        <v>1194</v>
      </c>
      <c r="F164" s="437" t="s">
        <v>1195</v>
      </c>
      <c r="G164" s="438"/>
      <c r="H164" s="439">
        <v>776.25</v>
      </c>
    </row>
    <row r="165" spans="1:8" s="575" customFormat="1" ht="15">
      <c r="A165" s="460" t="s">
        <v>1125</v>
      </c>
      <c r="B165" s="456" t="s">
        <v>914</v>
      </c>
      <c r="C165" s="437"/>
      <c r="D165" s="437" t="s">
        <v>915</v>
      </c>
      <c r="E165" s="458" t="s">
        <v>1196</v>
      </c>
      <c r="F165" s="437" t="s">
        <v>1197</v>
      </c>
      <c r="G165" s="438"/>
      <c r="H165" s="439">
        <v>776.25</v>
      </c>
    </row>
    <row r="166" spans="1:8" s="575" customFormat="1" ht="15">
      <c r="A166" s="460" t="s">
        <v>1125</v>
      </c>
      <c r="B166" s="456" t="s">
        <v>914</v>
      </c>
      <c r="C166" s="437"/>
      <c r="D166" s="437" t="s">
        <v>915</v>
      </c>
      <c r="E166" s="458" t="s">
        <v>1198</v>
      </c>
      <c r="F166" s="437" t="s">
        <v>1199</v>
      </c>
      <c r="G166" s="438"/>
      <c r="H166" s="439">
        <v>776.25</v>
      </c>
    </row>
    <row r="167" spans="1:8" s="575" customFormat="1" ht="15">
      <c r="A167" s="460" t="s">
        <v>1125</v>
      </c>
      <c r="B167" s="456" t="s">
        <v>914</v>
      </c>
      <c r="C167" s="437"/>
      <c r="D167" s="437" t="s">
        <v>915</v>
      </c>
      <c r="E167" s="458" t="s">
        <v>1200</v>
      </c>
      <c r="F167" s="437" t="s">
        <v>1201</v>
      </c>
      <c r="G167" s="438"/>
      <c r="H167" s="439">
        <v>776.25</v>
      </c>
    </row>
    <row r="168" spans="1:8" s="575" customFormat="1" ht="15">
      <c r="A168" s="460" t="s">
        <v>1125</v>
      </c>
      <c r="B168" s="456" t="s">
        <v>914</v>
      </c>
      <c r="C168" s="437"/>
      <c r="D168" s="437" t="s">
        <v>915</v>
      </c>
      <c r="E168" s="458" t="s">
        <v>1202</v>
      </c>
      <c r="F168" s="437" t="s">
        <v>1203</v>
      </c>
      <c r="G168" s="438"/>
      <c r="H168" s="439">
        <v>776.25</v>
      </c>
    </row>
    <row r="169" spans="1:8" s="575" customFormat="1" ht="15">
      <c r="A169" s="460" t="s">
        <v>1125</v>
      </c>
      <c r="B169" s="456" t="s">
        <v>914</v>
      </c>
      <c r="C169" s="437"/>
      <c r="D169" s="437" t="s">
        <v>915</v>
      </c>
      <c r="E169" s="458" t="s">
        <v>1204</v>
      </c>
      <c r="F169" s="437" t="s">
        <v>1205</v>
      </c>
      <c r="G169" s="438"/>
      <c r="H169" s="439">
        <v>776.25</v>
      </c>
    </row>
    <row r="170" spans="1:8" s="575" customFormat="1" ht="22.5">
      <c r="A170" s="460" t="s">
        <v>1125</v>
      </c>
      <c r="B170" s="456" t="s">
        <v>914</v>
      </c>
      <c r="C170" s="437"/>
      <c r="D170" s="437" t="s">
        <v>915</v>
      </c>
      <c r="E170" s="458" t="s">
        <v>993</v>
      </c>
      <c r="F170" s="437" t="s">
        <v>994</v>
      </c>
      <c r="G170" s="438"/>
      <c r="H170" s="439">
        <v>439.75</v>
      </c>
    </row>
    <row r="171" spans="1:8" s="575" customFormat="1" ht="22.5">
      <c r="A171" s="460" t="s">
        <v>1125</v>
      </c>
      <c r="B171" s="456" t="s">
        <v>914</v>
      </c>
      <c r="C171" s="437"/>
      <c r="D171" s="437" t="s">
        <v>915</v>
      </c>
      <c r="E171" s="458" t="s">
        <v>1206</v>
      </c>
      <c r="F171" s="437" t="s">
        <v>1207</v>
      </c>
      <c r="G171" s="438"/>
      <c r="H171" s="439">
        <v>439.75</v>
      </c>
    </row>
    <row r="172" spans="1:8" s="575" customFormat="1" ht="15">
      <c r="A172" s="460" t="s">
        <v>1125</v>
      </c>
      <c r="B172" s="456" t="s">
        <v>914</v>
      </c>
      <c r="C172" s="437"/>
      <c r="D172" s="437" t="s">
        <v>915</v>
      </c>
      <c r="E172" s="458" t="s">
        <v>1208</v>
      </c>
      <c r="F172" s="437" t="s">
        <v>1209</v>
      </c>
      <c r="G172" s="438"/>
      <c r="H172" s="439">
        <v>439.75</v>
      </c>
    </row>
    <row r="173" spans="1:8" s="575" customFormat="1" ht="15">
      <c r="A173" s="460" t="s">
        <v>1125</v>
      </c>
      <c r="B173" s="456" t="s">
        <v>914</v>
      </c>
      <c r="C173" s="437"/>
      <c r="D173" s="437" t="s">
        <v>915</v>
      </c>
      <c r="E173" s="458" t="s">
        <v>1210</v>
      </c>
      <c r="F173" s="437" t="s">
        <v>1211</v>
      </c>
      <c r="G173" s="438"/>
      <c r="H173" s="439">
        <v>439.75</v>
      </c>
    </row>
    <row r="174" spans="1:8" s="575" customFormat="1" ht="15">
      <c r="A174" s="460" t="s">
        <v>1125</v>
      </c>
      <c r="B174" s="456" t="s">
        <v>914</v>
      </c>
      <c r="C174" s="437"/>
      <c r="D174" s="437" t="s">
        <v>915</v>
      </c>
      <c r="E174" s="458" t="s">
        <v>1212</v>
      </c>
      <c r="F174" s="437" t="s">
        <v>1213</v>
      </c>
      <c r="G174" s="438"/>
      <c r="H174" s="439">
        <v>439.75</v>
      </c>
    </row>
    <row r="175" spans="1:8" s="575" customFormat="1" ht="15">
      <c r="A175" s="460" t="s">
        <v>1125</v>
      </c>
      <c r="B175" s="456" t="s">
        <v>914</v>
      </c>
      <c r="C175" s="437"/>
      <c r="D175" s="437" t="s">
        <v>915</v>
      </c>
      <c r="E175" s="458" t="s">
        <v>1214</v>
      </c>
      <c r="F175" s="437" t="s">
        <v>1215</v>
      </c>
      <c r="G175" s="438"/>
      <c r="H175" s="439">
        <v>439.75</v>
      </c>
    </row>
    <row r="176" spans="1:8" s="575" customFormat="1" ht="15">
      <c r="A176" s="460" t="s">
        <v>1125</v>
      </c>
      <c r="B176" s="456" t="s">
        <v>914</v>
      </c>
      <c r="C176" s="437"/>
      <c r="D176" s="437" t="s">
        <v>915</v>
      </c>
      <c r="E176" s="458" t="s">
        <v>1216</v>
      </c>
      <c r="F176" s="437" t="s">
        <v>1217</v>
      </c>
      <c r="G176" s="438"/>
      <c r="H176" s="439">
        <v>439.75</v>
      </c>
    </row>
    <row r="177" spans="1:8" s="575" customFormat="1" ht="15">
      <c r="A177" s="460" t="s">
        <v>1125</v>
      </c>
      <c r="B177" s="456" t="s">
        <v>914</v>
      </c>
      <c r="C177" s="437"/>
      <c r="D177" s="437" t="s">
        <v>915</v>
      </c>
      <c r="E177" s="458" t="s">
        <v>1218</v>
      </c>
      <c r="F177" s="437" t="s">
        <v>1219</v>
      </c>
      <c r="G177" s="438"/>
      <c r="H177" s="439">
        <v>439.75</v>
      </c>
    </row>
    <row r="178" spans="1:8" s="575" customFormat="1" ht="15">
      <c r="A178" s="460" t="s">
        <v>1125</v>
      </c>
      <c r="B178" s="456" t="s">
        <v>914</v>
      </c>
      <c r="C178" s="437"/>
      <c r="D178" s="437" t="s">
        <v>915</v>
      </c>
      <c r="E178" s="458" t="s">
        <v>1220</v>
      </c>
      <c r="F178" s="437" t="s">
        <v>1221</v>
      </c>
      <c r="G178" s="438"/>
      <c r="H178" s="439">
        <v>517.5</v>
      </c>
    </row>
    <row r="179" spans="1:8" s="575" customFormat="1" ht="22.5">
      <c r="A179" s="576" t="s">
        <v>1125</v>
      </c>
      <c r="B179" s="577" t="s">
        <v>914</v>
      </c>
      <c r="C179" s="578"/>
      <c r="D179" s="578" t="s">
        <v>915</v>
      </c>
      <c r="E179" s="579" t="s">
        <v>1222</v>
      </c>
      <c r="F179" s="578" t="s">
        <v>1223</v>
      </c>
      <c r="G179" s="580"/>
      <c r="H179" s="581">
        <v>517.5</v>
      </c>
    </row>
    <row r="180" spans="1:8" s="575" customFormat="1" ht="15">
      <c r="A180" s="459" t="s">
        <v>1125</v>
      </c>
      <c r="B180" s="455" t="s">
        <v>914</v>
      </c>
      <c r="C180" s="434"/>
      <c r="D180" s="434" t="s">
        <v>915</v>
      </c>
      <c r="E180" s="457" t="s">
        <v>1224</v>
      </c>
      <c r="F180" s="434" t="s">
        <v>1225</v>
      </c>
      <c r="G180" s="435"/>
      <c r="H180" s="436">
        <v>517.5</v>
      </c>
    </row>
    <row r="181" spans="1:8" s="575" customFormat="1" ht="22.5">
      <c r="A181" s="460" t="s">
        <v>1125</v>
      </c>
      <c r="B181" s="456" t="s">
        <v>914</v>
      </c>
      <c r="C181" s="437"/>
      <c r="D181" s="437" t="s">
        <v>915</v>
      </c>
      <c r="E181" s="458" t="s">
        <v>1226</v>
      </c>
      <c r="F181" s="437" t="s">
        <v>1227</v>
      </c>
      <c r="G181" s="438"/>
      <c r="H181" s="439">
        <v>439.75</v>
      </c>
    </row>
    <row r="182" spans="1:8" s="575" customFormat="1" ht="15">
      <c r="A182" s="460" t="s">
        <v>1125</v>
      </c>
      <c r="B182" s="456" t="s">
        <v>914</v>
      </c>
      <c r="C182" s="437"/>
      <c r="D182" s="437" t="s">
        <v>915</v>
      </c>
      <c r="E182" s="458" t="s">
        <v>1228</v>
      </c>
      <c r="F182" s="437" t="s">
        <v>1229</v>
      </c>
      <c r="G182" s="438"/>
      <c r="H182" s="439">
        <v>439.75</v>
      </c>
    </row>
    <row r="183" spans="1:8" s="575" customFormat="1" ht="15">
      <c r="A183" s="460" t="s">
        <v>1125</v>
      </c>
      <c r="B183" s="456" t="s">
        <v>914</v>
      </c>
      <c r="C183" s="437"/>
      <c r="D183" s="437" t="s">
        <v>915</v>
      </c>
      <c r="E183" s="458" t="s">
        <v>1230</v>
      </c>
      <c r="F183" s="437" t="s">
        <v>1231</v>
      </c>
      <c r="G183" s="438"/>
      <c r="H183" s="439">
        <v>517.5</v>
      </c>
    </row>
    <row r="184" spans="1:8" s="575" customFormat="1" ht="15">
      <c r="A184" s="460" t="s">
        <v>1125</v>
      </c>
      <c r="B184" s="456" t="s">
        <v>914</v>
      </c>
      <c r="C184" s="437"/>
      <c r="D184" s="437" t="s">
        <v>915</v>
      </c>
      <c r="E184" s="458" t="s">
        <v>1232</v>
      </c>
      <c r="F184" s="437" t="s">
        <v>1233</v>
      </c>
      <c r="G184" s="438"/>
      <c r="H184" s="439">
        <v>517.5</v>
      </c>
    </row>
    <row r="185" spans="1:8" s="575" customFormat="1" ht="15">
      <c r="A185" s="460" t="s">
        <v>1125</v>
      </c>
      <c r="B185" s="456" t="s">
        <v>914</v>
      </c>
      <c r="C185" s="437"/>
      <c r="D185" s="437" t="s">
        <v>915</v>
      </c>
      <c r="E185" s="458" t="s">
        <v>1234</v>
      </c>
      <c r="F185" s="437" t="s">
        <v>1235</v>
      </c>
      <c r="G185" s="438"/>
      <c r="H185" s="439">
        <v>517.5</v>
      </c>
    </row>
    <row r="186" spans="1:8" s="575" customFormat="1" ht="15">
      <c r="A186" s="460" t="s">
        <v>1125</v>
      </c>
      <c r="B186" s="456" t="s">
        <v>914</v>
      </c>
      <c r="C186" s="437"/>
      <c r="D186" s="437" t="s">
        <v>915</v>
      </c>
      <c r="E186" s="458" t="s">
        <v>1236</v>
      </c>
      <c r="F186" s="437" t="s">
        <v>1237</v>
      </c>
      <c r="G186" s="438"/>
      <c r="H186" s="439">
        <v>517.5</v>
      </c>
    </row>
    <row r="187" spans="1:8" s="575" customFormat="1" ht="15">
      <c r="A187" s="460" t="s">
        <v>1125</v>
      </c>
      <c r="B187" s="456" t="s">
        <v>914</v>
      </c>
      <c r="C187" s="437"/>
      <c r="D187" s="437" t="s">
        <v>915</v>
      </c>
      <c r="E187" s="458" t="s">
        <v>1238</v>
      </c>
      <c r="F187" s="437" t="s">
        <v>1239</v>
      </c>
      <c r="G187" s="438"/>
      <c r="H187" s="439">
        <v>517.5</v>
      </c>
    </row>
    <row r="188" spans="1:8" s="575" customFormat="1" ht="22.5">
      <c r="A188" s="460" t="s">
        <v>1125</v>
      </c>
      <c r="B188" s="456" t="s">
        <v>914</v>
      </c>
      <c r="C188" s="437"/>
      <c r="D188" s="437" t="s">
        <v>915</v>
      </c>
      <c r="E188" s="458" t="s">
        <v>1240</v>
      </c>
      <c r="F188" s="437" t="s">
        <v>1241</v>
      </c>
      <c r="G188" s="438"/>
      <c r="H188" s="439">
        <v>517.5</v>
      </c>
    </row>
    <row r="189" spans="1:8" s="575" customFormat="1" ht="22.5">
      <c r="A189" s="460" t="s">
        <v>1125</v>
      </c>
      <c r="B189" s="456" t="s">
        <v>914</v>
      </c>
      <c r="C189" s="437"/>
      <c r="D189" s="437" t="s">
        <v>915</v>
      </c>
      <c r="E189" s="458" t="s">
        <v>1242</v>
      </c>
      <c r="F189" s="437" t="s">
        <v>1243</v>
      </c>
      <c r="G189" s="438"/>
      <c r="H189" s="439">
        <v>517.5</v>
      </c>
    </row>
    <row r="190" spans="1:8" s="575" customFormat="1" ht="15">
      <c r="A190" s="460" t="s">
        <v>1125</v>
      </c>
      <c r="B190" s="456" t="s">
        <v>914</v>
      </c>
      <c r="C190" s="437"/>
      <c r="D190" s="437" t="s">
        <v>915</v>
      </c>
      <c r="E190" s="458" t="s">
        <v>1244</v>
      </c>
      <c r="F190" s="437" t="s">
        <v>1245</v>
      </c>
      <c r="G190" s="438"/>
      <c r="H190" s="439">
        <v>517.5</v>
      </c>
    </row>
    <row r="191" spans="1:8" s="575" customFormat="1" ht="15">
      <c r="A191" s="460" t="s">
        <v>1125</v>
      </c>
      <c r="B191" s="456" t="s">
        <v>914</v>
      </c>
      <c r="C191" s="437"/>
      <c r="D191" s="437" t="s">
        <v>915</v>
      </c>
      <c r="E191" s="458" t="s">
        <v>1246</v>
      </c>
      <c r="F191" s="437" t="s">
        <v>1247</v>
      </c>
      <c r="G191" s="438"/>
      <c r="H191" s="439">
        <v>439.75</v>
      </c>
    </row>
    <row r="192" spans="1:8" s="575" customFormat="1" ht="15">
      <c r="A192" s="460" t="s">
        <v>1125</v>
      </c>
      <c r="B192" s="456" t="s">
        <v>914</v>
      </c>
      <c r="C192" s="437"/>
      <c r="D192" s="437" t="s">
        <v>915</v>
      </c>
      <c r="E192" s="458" t="s">
        <v>1248</v>
      </c>
      <c r="F192" s="437" t="s">
        <v>1249</v>
      </c>
      <c r="G192" s="438"/>
      <c r="H192" s="439">
        <v>517.5</v>
      </c>
    </row>
    <row r="193" spans="1:8" s="575" customFormat="1" ht="15">
      <c r="A193" s="460" t="s">
        <v>1125</v>
      </c>
      <c r="B193" s="456" t="s">
        <v>914</v>
      </c>
      <c r="C193" s="437"/>
      <c r="D193" s="437" t="s">
        <v>915</v>
      </c>
      <c r="E193" s="458" t="s">
        <v>1250</v>
      </c>
      <c r="F193" s="437" t="s">
        <v>1251</v>
      </c>
      <c r="G193" s="438"/>
      <c r="H193" s="439">
        <v>439.75</v>
      </c>
    </row>
    <row r="194" spans="1:8" s="575" customFormat="1" ht="15">
      <c r="A194" s="460" t="s">
        <v>1125</v>
      </c>
      <c r="B194" s="456" t="s">
        <v>914</v>
      </c>
      <c r="C194" s="437"/>
      <c r="D194" s="437" t="s">
        <v>915</v>
      </c>
      <c r="E194" s="458" t="s">
        <v>1252</v>
      </c>
      <c r="F194" s="437" t="s">
        <v>1253</v>
      </c>
      <c r="G194" s="438"/>
      <c r="H194" s="439">
        <v>439.75</v>
      </c>
    </row>
    <row r="195" spans="1:8" s="575" customFormat="1" ht="22.5">
      <c r="A195" s="460" t="s">
        <v>1125</v>
      </c>
      <c r="B195" s="456" t="s">
        <v>914</v>
      </c>
      <c r="C195" s="437"/>
      <c r="D195" s="437" t="s">
        <v>915</v>
      </c>
      <c r="E195" s="458" t="s">
        <v>1254</v>
      </c>
      <c r="F195" s="437" t="s">
        <v>1255</v>
      </c>
      <c r="G195" s="438"/>
      <c r="H195" s="439">
        <v>439.75</v>
      </c>
    </row>
    <row r="196" spans="1:8" s="575" customFormat="1" ht="15">
      <c r="A196" s="460" t="s">
        <v>1125</v>
      </c>
      <c r="B196" s="456" t="s">
        <v>914</v>
      </c>
      <c r="C196" s="437"/>
      <c r="D196" s="437" t="s">
        <v>915</v>
      </c>
      <c r="E196" s="458" t="s">
        <v>1256</v>
      </c>
      <c r="F196" s="437" t="s">
        <v>1257</v>
      </c>
      <c r="G196" s="438"/>
      <c r="H196" s="439">
        <v>517.5</v>
      </c>
    </row>
    <row r="197" spans="1:8" s="575" customFormat="1" ht="15">
      <c r="A197" s="460" t="s">
        <v>1125</v>
      </c>
      <c r="B197" s="456" t="s">
        <v>914</v>
      </c>
      <c r="C197" s="437"/>
      <c r="D197" s="437" t="s">
        <v>915</v>
      </c>
      <c r="E197" s="458" t="s">
        <v>1258</v>
      </c>
      <c r="F197" s="437" t="s">
        <v>1259</v>
      </c>
      <c r="G197" s="438"/>
      <c r="H197" s="439">
        <v>439.75</v>
      </c>
    </row>
    <row r="198" spans="1:8" s="575" customFormat="1" ht="22.5">
      <c r="A198" s="460" t="s">
        <v>1125</v>
      </c>
      <c r="B198" s="456" t="s">
        <v>914</v>
      </c>
      <c r="C198" s="437"/>
      <c r="D198" s="437" t="s">
        <v>915</v>
      </c>
      <c r="E198" s="458" t="s">
        <v>1260</v>
      </c>
      <c r="F198" s="437" t="s">
        <v>1261</v>
      </c>
      <c r="G198" s="438"/>
      <c r="H198" s="439">
        <v>439.75</v>
      </c>
    </row>
    <row r="199" spans="1:8" s="575" customFormat="1" ht="15">
      <c r="A199" s="460" t="s">
        <v>1125</v>
      </c>
      <c r="B199" s="456" t="s">
        <v>914</v>
      </c>
      <c r="C199" s="437"/>
      <c r="D199" s="437" t="s">
        <v>915</v>
      </c>
      <c r="E199" s="458" t="s">
        <v>1262</v>
      </c>
      <c r="F199" s="437" t="s">
        <v>1263</v>
      </c>
      <c r="G199" s="438"/>
      <c r="H199" s="439">
        <v>439.75</v>
      </c>
    </row>
    <row r="200" spans="1:8" s="575" customFormat="1" ht="22.5">
      <c r="A200" s="460" t="s">
        <v>1125</v>
      </c>
      <c r="B200" s="456" t="s">
        <v>914</v>
      </c>
      <c r="C200" s="437"/>
      <c r="D200" s="437" t="s">
        <v>915</v>
      </c>
      <c r="E200" s="458" t="s">
        <v>1264</v>
      </c>
      <c r="F200" s="437" t="s">
        <v>1265</v>
      </c>
      <c r="G200" s="438"/>
      <c r="H200" s="439">
        <v>517.5</v>
      </c>
    </row>
    <row r="201" spans="1:8" s="575" customFormat="1" ht="15">
      <c r="A201" s="460" t="s">
        <v>1125</v>
      </c>
      <c r="B201" s="456" t="s">
        <v>914</v>
      </c>
      <c r="C201" s="437"/>
      <c r="D201" s="437" t="s">
        <v>915</v>
      </c>
      <c r="E201" s="458" t="s">
        <v>1266</v>
      </c>
      <c r="F201" s="437" t="s">
        <v>1267</v>
      </c>
      <c r="G201" s="438"/>
      <c r="H201" s="439">
        <v>439.75</v>
      </c>
    </row>
    <row r="202" spans="1:8" s="575" customFormat="1" ht="15">
      <c r="A202" s="460" t="s">
        <v>1125</v>
      </c>
      <c r="B202" s="456" t="s">
        <v>914</v>
      </c>
      <c r="C202" s="437"/>
      <c r="D202" s="437" t="s">
        <v>915</v>
      </c>
      <c r="E202" s="458" t="s">
        <v>1268</v>
      </c>
      <c r="F202" s="437" t="s">
        <v>1269</v>
      </c>
      <c r="G202" s="438"/>
      <c r="H202" s="439">
        <v>439.75</v>
      </c>
    </row>
    <row r="203" spans="1:8" s="575" customFormat="1" ht="15">
      <c r="A203" s="460" t="s">
        <v>1125</v>
      </c>
      <c r="B203" s="456" t="s">
        <v>914</v>
      </c>
      <c r="C203" s="437"/>
      <c r="D203" s="437" t="s">
        <v>915</v>
      </c>
      <c r="E203" s="458" t="s">
        <v>1270</v>
      </c>
      <c r="F203" s="437" t="s">
        <v>1271</v>
      </c>
      <c r="G203" s="438"/>
      <c r="H203" s="439">
        <v>517.5</v>
      </c>
    </row>
    <row r="204" spans="1:8" s="575" customFormat="1" ht="15">
      <c r="A204" s="460" t="s">
        <v>1125</v>
      </c>
      <c r="B204" s="456" t="s">
        <v>914</v>
      </c>
      <c r="C204" s="437"/>
      <c r="D204" s="437" t="s">
        <v>915</v>
      </c>
      <c r="E204" s="458" t="s">
        <v>1272</v>
      </c>
      <c r="F204" s="437" t="s">
        <v>1273</v>
      </c>
      <c r="G204" s="438"/>
      <c r="H204" s="439">
        <v>439.75</v>
      </c>
    </row>
    <row r="205" spans="1:8" s="575" customFormat="1" ht="15">
      <c r="A205" s="460" t="s">
        <v>1125</v>
      </c>
      <c r="B205" s="456" t="s">
        <v>914</v>
      </c>
      <c r="C205" s="437"/>
      <c r="D205" s="437" t="s">
        <v>915</v>
      </c>
      <c r="E205" s="458" t="s">
        <v>1274</v>
      </c>
      <c r="F205" s="437" t="s">
        <v>1275</v>
      </c>
      <c r="G205" s="438"/>
      <c r="H205" s="439">
        <v>439.75</v>
      </c>
    </row>
    <row r="206" spans="1:8" s="575" customFormat="1" ht="15">
      <c r="A206" s="460" t="s">
        <v>1125</v>
      </c>
      <c r="B206" s="456" t="s">
        <v>914</v>
      </c>
      <c r="C206" s="437"/>
      <c r="D206" s="437" t="s">
        <v>915</v>
      </c>
      <c r="E206" s="458" t="s">
        <v>1276</v>
      </c>
      <c r="F206" s="437" t="s">
        <v>1277</v>
      </c>
      <c r="G206" s="438"/>
      <c r="H206" s="439">
        <v>439.75</v>
      </c>
    </row>
    <row r="207" spans="1:8" s="575" customFormat="1" ht="22.5">
      <c r="A207" s="460" t="s">
        <v>1125</v>
      </c>
      <c r="B207" s="456" t="s">
        <v>914</v>
      </c>
      <c r="C207" s="437"/>
      <c r="D207" s="437" t="s">
        <v>915</v>
      </c>
      <c r="E207" s="458" t="s">
        <v>1278</v>
      </c>
      <c r="F207" s="437" t="s">
        <v>1279</v>
      </c>
      <c r="G207" s="438"/>
      <c r="H207" s="439">
        <v>439.75</v>
      </c>
    </row>
    <row r="208" spans="1:8" s="575" customFormat="1" ht="15">
      <c r="A208" s="460" t="s">
        <v>1125</v>
      </c>
      <c r="B208" s="456" t="s">
        <v>914</v>
      </c>
      <c r="C208" s="437"/>
      <c r="D208" s="437" t="s">
        <v>915</v>
      </c>
      <c r="E208" s="458" t="s">
        <v>1280</v>
      </c>
      <c r="F208" s="437" t="s">
        <v>1281</v>
      </c>
      <c r="G208" s="438"/>
      <c r="H208" s="439">
        <v>439.75</v>
      </c>
    </row>
    <row r="209" spans="1:8" s="575" customFormat="1" ht="15">
      <c r="A209" s="460" t="s">
        <v>1125</v>
      </c>
      <c r="B209" s="456" t="s">
        <v>914</v>
      </c>
      <c r="C209" s="437"/>
      <c r="D209" s="437" t="s">
        <v>915</v>
      </c>
      <c r="E209" s="458" t="s">
        <v>1282</v>
      </c>
      <c r="F209" s="437" t="s">
        <v>1283</v>
      </c>
      <c r="G209" s="438"/>
      <c r="H209" s="439">
        <v>439.75</v>
      </c>
    </row>
    <row r="210" spans="1:8" s="575" customFormat="1" ht="22.5">
      <c r="A210" s="460" t="s">
        <v>1125</v>
      </c>
      <c r="B210" s="456" t="s">
        <v>914</v>
      </c>
      <c r="C210" s="437"/>
      <c r="D210" s="437" t="s">
        <v>915</v>
      </c>
      <c r="E210" s="458" t="s">
        <v>1284</v>
      </c>
      <c r="F210" s="437" t="s">
        <v>1285</v>
      </c>
      <c r="G210" s="438"/>
      <c r="H210" s="439">
        <v>439.75</v>
      </c>
    </row>
    <row r="211" spans="1:8" s="575" customFormat="1" ht="22.5">
      <c r="A211" s="460" t="s">
        <v>1125</v>
      </c>
      <c r="B211" s="456" t="s">
        <v>914</v>
      </c>
      <c r="C211" s="437"/>
      <c r="D211" s="437" t="s">
        <v>915</v>
      </c>
      <c r="E211" s="458" t="s">
        <v>1286</v>
      </c>
      <c r="F211" s="437" t="s">
        <v>1287</v>
      </c>
      <c r="G211" s="438"/>
      <c r="H211" s="439">
        <v>517.5</v>
      </c>
    </row>
    <row r="212" spans="1:8" s="575" customFormat="1" ht="15">
      <c r="A212" s="460" t="s">
        <v>1125</v>
      </c>
      <c r="B212" s="456" t="s">
        <v>914</v>
      </c>
      <c r="C212" s="437"/>
      <c r="D212" s="437" t="s">
        <v>915</v>
      </c>
      <c r="E212" s="458" t="s">
        <v>1288</v>
      </c>
      <c r="F212" s="437" t="s">
        <v>1289</v>
      </c>
      <c r="G212" s="438"/>
      <c r="H212" s="439">
        <v>517.5</v>
      </c>
    </row>
    <row r="213" spans="1:8" s="575" customFormat="1" ht="15">
      <c r="A213" s="460" t="s">
        <v>1125</v>
      </c>
      <c r="B213" s="456" t="s">
        <v>914</v>
      </c>
      <c r="C213" s="437"/>
      <c r="D213" s="437" t="s">
        <v>915</v>
      </c>
      <c r="E213" s="458" t="s">
        <v>1290</v>
      </c>
      <c r="F213" s="437" t="s">
        <v>1291</v>
      </c>
      <c r="G213" s="438"/>
      <c r="H213" s="439">
        <v>517.5</v>
      </c>
    </row>
    <row r="214" spans="1:8" s="575" customFormat="1" ht="15">
      <c r="A214" s="460" t="s">
        <v>1125</v>
      </c>
      <c r="B214" s="456" t="s">
        <v>914</v>
      </c>
      <c r="C214" s="437"/>
      <c r="D214" s="437" t="s">
        <v>915</v>
      </c>
      <c r="E214" s="458" t="s">
        <v>1292</v>
      </c>
      <c r="F214" s="437" t="s">
        <v>1293</v>
      </c>
      <c r="G214" s="438"/>
      <c r="H214" s="439">
        <v>517.5</v>
      </c>
    </row>
    <row r="215" spans="1:8" s="575" customFormat="1" ht="22.5">
      <c r="A215" s="460" t="s">
        <v>1125</v>
      </c>
      <c r="B215" s="456" t="s">
        <v>914</v>
      </c>
      <c r="C215" s="437"/>
      <c r="D215" s="437" t="s">
        <v>915</v>
      </c>
      <c r="E215" s="458" t="s">
        <v>1294</v>
      </c>
      <c r="F215" s="437" t="s">
        <v>1295</v>
      </c>
      <c r="G215" s="438"/>
      <c r="H215" s="439">
        <v>517.5</v>
      </c>
    </row>
    <row r="216" spans="1:8" s="575" customFormat="1" ht="22.5">
      <c r="A216" s="576" t="s">
        <v>1125</v>
      </c>
      <c r="B216" s="577" t="s">
        <v>914</v>
      </c>
      <c r="C216" s="578"/>
      <c r="D216" s="578" t="s">
        <v>915</v>
      </c>
      <c r="E216" s="579" t="s">
        <v>1296</v>
      </c>
      <c r="F216" s="578" t="s">
        <v>1297</v>
      </c>
      <c r="G216" s="580"/>
      <c r="H216" s="581">
        <v>517.5</v>
      </c>
    </row>
    <row r="217" spans="1:8" s="575" customFormat="1" ht="15">
      <c r="A217" s="459" t="s">
        <v>1125</v>
      </c>
      <c r="B217" s="455" t="s">
        <v>914</v>
      </c>
      <c r="C217" s="434"/>
      <c r="D217" s="434" t="s">
        <v>915</v>
      </c>
      <c r="E217" s="457" t="s">
        <v>1298</v>
      </c>
      <c r="F217" s="434" t="s">
        <v>1299</v>
      </c>
      <c r="G217" s="435"/>
      <c r="H217" s="436">
        <v>517.5</v>
      </c>
    </row>
    <row r="218" spans="1:8" s="575" customFormat="1" ht="15">
      <c r="A218" s="460" t="s">
        <v>1125</v>
      </c>
      <c r="B218" s="456" t="s">
        <v>914</v>
      </c>
      <c r="C218" s="437"/>
      <c r="D218" s="437" t="s">
        <v>915</v>
      </c>
      <c r="E218" s="458" t="s">
        <v>1300</v>
      </c>
      <c r="F218" s="437" t="s">
        <v>1301</v>
      </c>
      <c r="G218" s="438"/>
      <c r="H218" s="439">
        <v>517.5</v>
      </c>
    </row>
    <row r="219" spans="1:8" s="575" customFormat="1" ht="22.5">
      <c r="A219" s="460" t="s">
        <v>1125</v>
      </c>
      <c r="B219" s="456" t="s">
        <v>914</v>
      </c>
      <c r="C219" s="437"/>
      <c r="D219" s="437" t="s">
        <v>915</v>
      </c>
      <c r="E219" s="458" t="s">
        <v>1302</v>
      </c>
      <c r="F219" s="437" t="s">
        <v>1303</v>
      </c>
      <c r="G219" s="438"/>
      <c r="H219" s="439">
        <v>517.5</v>
      </c>
    </row>
    <row r="220" spans="1:8" s="575" customFormat="1" ht="15">
      <c r="A220" s="460" t="s">
        <v>1125</v>
      </c>
      <c r="B220" s="456" t="s">
        <v>914</v>
      </c>
      <c r="C220" s="437"/>
      <c r="D220" s="437" t="s">
        <v>915</v>
      </c>
      <c r="E220" s="458" t="s">
        <v>1304</v>
      </c>
      <c r="F220" s="437" t="s">
        <v>1305</v>
      </c>
      <c r="G220" s="438"/>
      <c r="H220" s="439">
        <v>517.5</v>
      </c>
    </row>
    <row r="221" spans="1:8" s="575" customFormat="1" ht="15">
      <c r="A221" s="460" t="s">
        <v>1125</v>
      </c>
      <c r="B221" s="456" t="s">
        <v>914</v>
      </c>
      <c r="C221" s="437"/>
      <c r="D221" s="437" t="s">
        <v>915</v>
      </c>
      <c r="E221" s="458" t="s">
        <v>1306</v>
      </c>
      <c r="F221" s="437" t="s">
        <v>1307</v>
      </c>
      <c r="G221" s="438"/>
      <c r="H221" s="439">
        <v>258.75</v>
      </c>
    </row>
    <row r="222" spans="1:8" s="575" customFormat="1" ht="22.5">
      <c r="A222" s="460" t="s">
        <v>1125</v>
      </c>
      <c r="B222" s="456" t="s">
        <v>914</v>
      </c>
      <c r="C222" s="437"/>
      <c r="D222" s="437" t="s">
        <v>915</v>
      </c>
      <c r="E222" s="458" t="s">
        <v>1308</v>
      </c>
      <c r="F222" s="437" t="s">
        <v>1309</v>
      </c>
      <c r="G222" s="438"/>
      <c r="H222" s="439">
        <v>258.75</v>
      </c>
    </row>
    <row r="223" spans="1:8" s="575" customFormat="1" ht="15">
      <c r="A223" s="460" t="s">
        <v>1125</v>
      </c>
      <c r="B223" s="456" t="s">
        <v>914</v>
      </c>
      <c r="C223" s="437"/>
      <c r="D223" s="437" t="s">
        <v>915</v>
      </c>
      <c r="E223" s="458" t="s">
        <v>1310</v>
      </c>
      <c r="F223" s="437" t="s">
        <v>1311</v>
      </c>
      <c r="G223" s="438"/>
      <c r="H223" s="439">
        <v>258.75</v>
      </c>
    </row>
    <row r="224" spans="1:8" s="575" customFormat="1" ht="15">
      <c r="A224" s="460" t="s">
        <v>1125</v>
      </c>
      <c r="B224" s="456" t="s">
        <v>914</v>
      </c>
      <c r="C224" s="437"/>
      <c r="D224" s="437" t="s">
        <v>915</v>
      </c>
      <c r="E224" s="458" t="s">
        <v>1312</v>
      </c>
      <c r="F224" s="437" t="s">
        <v>1313</v>
      </c>
      <c r="G224" s="438"/>
      <c r="H224" s="439">
        <v>258.75</v>
      </c>
    </row>
    <row r="225" spans="1:8" s="575" customFormat="1" ht="22.5">
      <c r="A225" s="460" t="s">
        <v>1125</v>
      </c>
      <c r="B225" s="456" t="s">
        <v>914</v>
      </c>
      <c r="C225" s="437"/>
      <c r="D225" s="437" t="s">
        <v>915</v>
      </c>
      <c r="E225" s="458" t="s">
        <v>1314</v>
      </c>
      <c r="F225" s="437" t="s">
        <v>1315</v>
      </c>
      <c r="G225" s="438"/>
      <c r="H225" s="439">
        <v>258.75</v>
      </c>
    </row>
    <row r="226" spans="1:8" s="575" customFormat="1" ht="15">
      <c r="A226" s="460" t="s">
        <v>1125</v>
      </c>
      <c r="B226" s="456" t="s">
        <v>914</v>
      </c>
      <c r="C226" s="437"/>
      <c r="D226" s="437" t="s">
        <v>915</v>
      </c>
      <c r="E226" s="458" t="s">
        <v>1316</v>
      </c>
      <c r="F226" s="437" t="s">
        <v>1317</v>
      </c>
      <c r="G226" s="438"/>
      <c r="H226" s="439">
        <v>258.75</v>
      </c>
    </row>
    <row r="227" spans="1:8" s="575" customFormat="1" ht="15">
      <c r="A227" s="460" t="s">
        <v>1125</v>
      </c>
      <c r="B227" s="456" t="s">
        <v>914</v>
      </c>
      <c r="C227" s="437"/>
      <c r="D227" s="437" t="s">
        <v>915</v>
      </c>
      <c r="E227" s="458" t="s">
        <v>1318</v>
      </c>
      <c r="F227" s="437" t="s">
        <v>1319</v>
      </c>
      <c r="G227" s="438"/>
      <c r="H227" s="439">
        <v>258.75</v>
      </c>
    </row>
    <row r="228" spans="1:8" s="575" customFormat="1" ht="15">
      <c r="A228" s="460" t="s">
        <v>1125</v>
      </c>
      <c r="B228" s="456" t="s">
        <v>914</v>
      </c>
      <c r="C228" s="437"/>
      <c r="D228" s="437" t="s">
        <v>915</v>
      </c>
      <c r="E228" s="458" t="s">
        <v>1320</v>
      </c>
      <c r="F228" s="437" t="s">
        <v>1321</v>
      </c>
      <c r="G228" s="438"/>
      <c r="H228" s="439">
        <v>258.75</v>
      </c>
    </row>
    <row r="229" spans="1:8" s="575" customFormat="1" ht="15">
      <c r="A229" s="460" t="s">
        <v>1125</v>
      </c>
      <c r="B229" s="456" t="s">
        <v>914</v>
      </c>
      <c r="C229" s="437"/>
      <c r="D229" s="437" t="s">
        <v>915</v>
      </c>
      <c r="E229" s="458" t="s">
        <v>1322</v>
      </c>
      <c r="F229" s="437" t="s">
        <v>1323</v>
      </c>
      <c r="G229" s="438"/>
      <c r="H229" s="439">
        <v>258.75</v>
      </c>
    </row>
    <row r="230" spans="1:8" s="575" customFormat="1" ht="22.5">
      <c r="A230" s="460" t="s">
        <v>1125</v>
      </c>
      <c r="B230" s="456" t="s">
        <v>914</v>
      </c>
      <c r="C230" s="437"/>
      <c r="D230" s="437" t="s">
        <v>915</v>
      </c>
      <c r="E230" s="458" t="s">
        <v>1324</v>
      </c>
      <c r="F230" s="437" t="s">
        <v>1325</v>
      </c>
      <c r="G230" s="438"/>
      <c r="H230" s="439">
        <v>258.75</v>
      </c>
    </row>
    <row r="231" spans="1:8" s="575" customFormat="1" ht="15">
      <c r="A231" s="460" t="s">
        <v>1125</v>
      </c>
      <c r="B231" s="456" t="s">
        <v>914</v>
      </c>
      <c r="C231" s="437"/>
      <c r="D231" s="437" t="s">
        <v>915</v>
      </c>
      <c r="E231" s="458" t="s">
        <v>1326</v>
      </c>
      <c r="F231" s="437" t="s">
        <v>1327</v>
      </c>
      <c r="G231" s="438"/>
      <c r="H231" s="439">
        <v>258.75</v>
      </c>
    </row>
    <row r="232" spans="1:8" s="575" customFormat="1" ht="15">
      <c r="A232" s="460" t="s">
        <v>1125</v>
      </c>
      <c r="B232" s="456" t="s">
        <v>914</v>
      </c>
      <c r="C232" s="437"/>
      <c r="D232" s="437" t="s">
        <v>915</v>
      </c>
      <c r="E232" s="458" t="s">
        <v>1328</v>
      </c>
      <c r="F232" s="437" t="s">
        <v>1329</v>
      </c>
      <c r="G232" s="438"/>
      <c r="H232" s="439">
        <v>258.75</v>
      </c>
    </row>
    <row r="233" spans="1:8" s="575" customFormat="1" ht="22.5">
      <c r="A233" s="460" t="s">
        <v>1125</v>
      </c>
      <c r="B233" s="456" t="s">
        <v>914</v>
      </c>
      <c r="C233" s="437"/>
      <c r="D233" s="437" t="s">
        <v>915</v>
      </c>
      <c r="E233" s="458" t="s">
        <v>1330</v>
      </c>
      <c r="F233" s="437" t="s">
        <v>1331</v>
      </c>
      <c r="G233" s="438"/>
      <c r="H233" s="439">
        <v>258.75</v>
      </c>
    </row>
    <row r="234" spans="1:8" s="575" customFormat="1" ht="22.5">
      <c r="A234" s="460" t="s">
        <v>1125</v>
      </c>
      <c r="B234" s="456" t="s">
        <v>914</v>
      </c>
      <c r="C234" s="437"/>
      <c r="D234" s="437" t="s">
        <v>915</v>
      </c>
      <c r="E234" s="458" t="s">
        <v>1332</v>
      </c>
      <c r="F234" s="437" t="s">
        <v>1333</v>
      </c>
      <c r="G234" s="438"/>
      <c r="H234" s="439">
        <v>258.75</v>
      </c>
    </row>
    <row r="235" spans="1:8" s="575" customFormat="1" ht="15">
      <c r="A235" s="460" t="s">
        <v>1125</v>
      </c>
      <c r="B235" s="456" t="s">
        <v>914</v>
      </c>
      <c r="C235" s="437"/>
      <c r="D235" s="437" t="s">
        <v>915</v>
      </c>
      <c r="E235" s="458" t="s">
        <v>1334</v>
      </c>
      <c r="F235" s="437" t="s">
        <v>1335</v>
      </c>
      <c r="G235" s="438"/>
      <c r="H235" s="439">
        <v>258.75</v>
      </c>
    </row>
    <row r="236" spans="1:8" s="575" customFormat="1" ht="22.5">
      <c r="A236" s="460" t="s">
        <v>1125</v>
      </c>
      <c r="B236" s="456" t="s">
        <v>914</v>
      </c>
      <c r="C236" s="437"/>
      <c r="D236" s="437" t="s">
        <v>915</v>
      </c>
      <c r="E236" s="458" t="s">
        <v>1336</v>
      </c>
      <c r="F236" s="437" t="s">
        <v>1337</v>
      </c>
      <c r="G236" s="438"/>
      <c r="H236" s="439">
        <v>258.75</v>
      </c>
    </row>
    <row r="237" spans="1:8" s="575" customFormat="1" ht="15">
      <c r="A237" s="460" t="s">
        <v>1125</v>
      </c>
      <c r="B237" s="456" t="s">
        <v>914</v>
      </c>
      <c r="C237" s="437"/>
      <c r="D237" s="437" t="s">
        <v>915</v>
      </c>
      <c r="E237" s="458" t="s">
        <v>1338</v>
      </c>
      <c r="F237" s="437" t="s">
        <v>1339</v>
      </c>
      <c r="G237" s="438"/>
      <c r="H237" s="439">
        <v>776.25</v>
      </c>
    </row>
    <row r="238" spans="1:8" s="575" customFormat="1" ht="22.5">
      <c r="A238" s="460" t="s">
        <v>1125</v>
      </c>
      <c r="B238" s="456" t="s">
        <v>914</v>
      </c>
      <c r="C238" s="437"/>
      <c r="D238" s="437" t="s">
        <v>915</v>
      </c>
      <c r="E238" s="458" t="s">
        <v>1340</v>
      </c>
      <c r="F238" s="437" t="s">
        <v>1341</v>
      </c>
      <c r="G238" s="438"/>
      <c r="H238" s="439">
        <v>776.25</v>
      </c>
    </row>
    <row r="239" spans="1:8" s="575" customFormat="1" ht="15">
      <c r="A239" s="460" t="s">
        <v>1125</v>
      </c>
      <c r="B239" s="456" t="s">
        <v>914</v>
      </c>
      <c r="C239" s="437"/>
      <c r="D239" s="437" t="s">
        <v>915</v>
      </c>
      <c r="E239" s="458" t="s">
        <v>1086</v>
      </c>
      <c r="F239" s="437" t="s">
        <v>1087</v>
      </c>
      <c r="G239" s="438"/>
      <c r="H239" s="439">
        <v>776.25</v>
      </c>
    </row>
    <row r="240" spans="1:8" s="575" customFormat="1" ht="15">
      <c r="A240" s="460" t="s">
        <v>1125</v>
      </c>
      <c r="B240" s="456" t="s">
        <v>914</v>
      </c>
      <c r="C240" s="437"/>
      <c r="D240" s="437" t="s">
        <v>915</v>
      </c>
      <c r="E240" s="458" t="s">
        <v>1342</v>
      </c>
      <c r="F240" s="437" t="s">
        <v>1343</v>
      </c>
      <c r="G240" s="438"/>
      <c r="H240" s="439">
        <v>776.25</v>
      </c>
    </row>
    <row r="241" spans="1:8" s="575" customFormat="1" ht="15">
      <c r="A241" s="460" t="s">
        <v>1125</v>
      </c>
      <c r="B241" s="456" t="s">
        <v>914</v>
      </c>
      <c r="C241" s="437"/>
      <c r="D241" s="437" t="s">
        <v>915</v>
      </c>
      <c r="E241" s="458" t="s">
        <v>1144</v>
      </c>
      <c r="F241" s="437" t="s">
        <v>1145</v>
      </c>
      <c r="G241" s="438"/>
      <c r="H241" s="439">
        <v>879.5</v>
      </c>
    </row>
    <row r="242" spans="1:8" s="575" customFormat="1" ht="15">
      <c r="A242" s="460" t="s">
        <v>1125</v>
      </c>
      <c r="B242" s="456" t="s">
        <v>914</v>
      </c>
      <c r="C242" s="437"/>
      <c r="D242" s="437" t="s">
        <v>915</v>
      </c>
      <c r="E242" s="458" t="s">
        <v>1344</v>
      </c>
      <c r="F242" s="437" t="s">
        <v>1345</v>
      </c>
      <c r="G242" s="438"/>
      <c r="H242" s="439">
        <v>879.5</v>
      </c>
    </row>
    <row r="243" spans="1:8" s="575" customFormat="1" ht="15">
      <c r="A243" s="460" t="s">
        <v>1125</v>
      </c>
      <c r="B243" s="456" t="s">
        <v>914</v>
      </c>
      <c r="C243" s="437"/>
      <c r="D243" s="437" t="s">
        <v>915</v>
      </c>
      <c r="E243" s="458" t="s">
        <v>1346</v>
      </c>
      <c r="F243" s="437" t="s">
        <v>1347</v>
      </c>
      <c r="G243" s="438"/>
      <c r="H243" s="439">
        <v>879.5</v>
      </c>
    </row>
    <row r="244" spans="1:8" s="575" customFormat="1" ht="15">
      <c r="A244" s="460" t="s">
        <v>1125</v>
      </c>
      <c r="B244" s="456" t="s">
        <v>914</v>
      </c>
      <c r="C244" s="437"/>
      <c r="D244" s="437" t="s">
        <v>915</v>
      </c>
      <c r="E244" s="458" t="s">
        <v>1348</v>
      </c>
      <c r="F244" s="437" t="s">
        <v>1349</v>
      </c>
      <c r="G244" s="438"/>
      <c r="H244" s="439">
        <v>879.5</v>
      </c>
    </row>
    <row r="245" spans="1:8" s="575" customFormat="1" ht="15">
      <c r="A245" s="460" t="s">
        <v>1125</v>
      </c>
      <c r="B245" s="456" t="s">
        <v>914</v>
      </c>
      <c r="C245" s="437"/>
      <c r="D245" s="437" t="s">
        <v>915</v>
      </c>
      <c r="E245" s="458" t="s">
        <v>1350</v>
      </c>
      <c r="F245" s="437" t="s">
        <v>1351</v>
      </c>
      <c r="G245" s="438"/>
      <c r="H245" s="439">
        <v>879.5</v>
      </c>
    </row>
    <row r="246" spans="1:8" s="575" customFormat="1" ht="15">
      <c r="A246" s="460" t="s">
        <v>1125</v>
      </c>
      <c r="B246" s="456" t="s">
        <v>914</v>
      </c>
      <c r="C246" s="437"/>
      <c r="D246" s="437" t="s">
        <v>915</v>
      </c>
      <c r="E246" s="458" t="s">
        <v>1130</v>
      </c>
      <c r="F246" s="437" t="s">
        <v>1131</v>
      </c>
      <c r="G246" s="438"/>
      <c r="H246" s="439">
        <v>879.5</v>
      </c>
    </row>
    <row r="247" spans="1:8" s="575" customFormat="1" ht="15">
      <c r="A247" s="460" t="s">
        <v>1125</v>
      </c>
      <c r="B247" s="456" t="s">
        <v>914</v>
      </c>
      <c r="C247" s="437"/>
      <c r="D247" s="437" t="s">
        <v>915</v>
      </c>
      <c r="E247" s="458" t="s">
        <v>1352</v>
      </c>
      <c r="F247" s="437" t="s">
        <v>1353</v>
      </c>
      <c r="G247" s="438"/>
      <c r="H247" s="439">
        <v>879.5</v>
      </c>
    </row>
    <row r="248" spans="1:8" s="575" customFormat="1" ht="15">
      <c r="A248" s="460" t="s">
        <v>1125</v>
      </c>
      <c r="B248" s="456" t="s">
        <v>914</v>
      </c>
      <c r="C248" s="437"/>
      <c r="D248" s="437" t="s">
        <v>915</v>
      </c>
      <c r="E248" s="458" t="s">
        <v>1150</v>
      </c>
      <c r="F248" s="437" t="s">
        <v>1151</v>
      </c>
      <c r="G248" s="438"/>
      <c r="H248" s="439">
        <v>879.5</v>
      </c>
    </row>
    <row r="249" spans="1:8" s="575" customFormat="1" ht="15">
      <c r="A249" s="460" t="s">
        <v>1125</v>
      </c>
      <c r="B249" s="456" t="s">
        <v>914</v>
      </c>
      <c r="C249" s="437"/>
      <c r="D249" s="437" t="s">
        <v>915</v>
      </c>
      <c r="E249" s="458" t="s">
        <v>1212</v>
      </c>
      <c r="F249" s="437" t="s">
        <v>1213</v>
      </c>
      <c r="G249" s="438"/>
      <c r="H249" s="439">
        <v>879.5</v>
      </c>
    </row>
    <row r="250" spans="1:8" s="575" customFormat="1" ht="15">
      <c r="A250" s="460" t="s">
        <v>1125</v>
      </c>
      <c r="B250" s="456" t="s">
        <v>914</v>
      </c>
      <c r="C250" s="437"/>
      <c r="D250" s="437" t="s">
        <v>915</v>
      </c>
      <c r="E250" s="458" t="s">
        <v>1354</v>
      </c>
      <c r="F250" s="437" t="s">
        <v>1355</v>
      </c>
      <c r="G250" s="438"/>
      <c r="H250" s="439">
        <v>879.5</v>
      </c>
    </row>
    <row r="251" spans="1:8" s="575" customFormat="1" ht="15">
      <c r="A251" s="460" t="s">
        <v>1125</v>
      </c>
      <c r="B251" s="456" t="s">
        <v>914</v>
      </c>
      <c r="C251" s="437"/>
      <c r="D251" s="437" t="s">
        <v>915</v>
      </c>
      <c r="E251" s="458" t="s">
        <v>1356</v>
      </c>
      <c r="F251" s="437" t="s">
        <v>1357</v>
      </c>
      <c r="G251" s="438"/>
      <c r="H251" s="439">
        <v>879.5</v>
      </c>
    </row>
    <row r="252" spans="1:8" s="575" customFormat="1" ht="15">
      <c r="A252" s="460" t="s">
        <v>1125</v>
      </c>
      <c r="B252" s="456" t="s">
        <v>914</v>
      </c>
      <c r="C252" s="437"/>
      <c r="D252" s="437" t="s">
        <v>915</v>
      </c>
      <c r="E252" s="458" t="s">
        <v>1358</v>
      </c>
      <c r="F252" s="437" t="s">
        <v>1359</v>
      </c>
      <c r="G252" s="438"/>
      <c r="H252" s="439">
        <v>879.5</v>
      </c>
    </row>
    <row r="253" spans="1:8" s="575" customFormat="1" ht="15">
      <c r="A253" s="576" t="s">
        <v>1125</v>
      </c>
      <c r="B253" s="577" t="s">
        <v>914</v>
      </c>
      <c r="C253" s="578"/>
      <c r="D253" s="578" t="s">
        <v>915</v>
      </c>
      <c r="E253" s="579" t="s">
        <v>1360</v>
      </c>
      <c r="F253" s="578" t="s">
        <v>1361</v>
      </c>
      <c r="G253" s="580"/>
      <c r="H253" s="581">
        <v>879.5</v>
      </c>
    </row>
    <row r="254" spans="1:8" s="575" customFormat="1" ht="15">
      <c r="A254" s="459" t="s">
        <v>1125</v>
      </c>
      <c r="B254" s="455" t="s">
        <v>914</v>
      </c>
      <c r="C254" s="434"/>
      <c r="D254" s="434" t="s">
        <v>915</v>
      </c>
      <c r="E254" s="457" t="s">
        <v>1362</v>
      </c>
      <c r="F254" s="434" t="s">
        <v>1363</v>
      </c>
      <c r="G254" s="435"/>
      <c r="H254" s="436">
        <v>879.5</v>
      </c>
    </row>
    <row r="255" spans="1:8" s="575" customFormat="1" ht="15">
      <c r="A255" s="460" t="s">
        <v>1125</v>
      </c>
      <c r="B255" s="456" t="s">
        <v>914</v>
      </c>
      <c r="C255" s="437"/>
      <c r="D255" s="437" t="s">
        <v>915</v>
      </c>
      <c r="E255" s="458" t="s">
        <v>1364</v>
      </c>
      <c r="F255" s="437" t="s">
        <v>1365</v>
      </c>
      <c r="G255" s="438"/>
      <c r="H255" s="439">
        <v>879.5</v>
      </c>
    </row>
    <row r="256" spans="1:8" s="575" customFormat="1" ht="22.5">
      <c r="A256" s="460" t="s">
        <v>1125</v>
      </c>
      <c r="B256" s="456" t="s">
        <v>914</v>
      </c>
      <c r="C256" s="437"/>
      <c r="D256" s="437" t="s">
        <v>915</v>
      </c>
      <c r="E256" s="458" t="s">
        <v>1366</v>
      </c>
      <c r="F256" s="437" t="s">
        <v>1367</v>
      </c>
      <c r="G256" s="438"/>
      <c r="H256" s="439">
        <v>879.5</v>
      </c>
    </row>
    <row r="257" spans="1:8" s="575" customFormat="1" ht="15">
      <c r="A257" s="460" t="s">
        <v>1125</v>
      </c>
      <c r="B257" s="456" t="s">
        <v>914</v>
      </c>
      <c r="C257" s="437"/>
      <c r="D257" s="437" t="s">
        <v>915</v>
      </c>
      <c r="E257" s="458" t="s">
        <v>1368</v>
      </c>
      <c r="F257" s="437" t="s">
        <v>1369</v>
      </c>
      <c r="G257" s="438"/>
      <c r="H257" s="439">
        <v>879.5</v>
      </c>
    </row>
    <row r="258" spans="1:8" s="575" customFormat="1" ht="22.5">
      <c r="A258" s="460" t="s">
        <v>1125</v>
      </c>
      <c r="B258" s="456" t="s">
        <v>914</v>
      </c>
      <c r="C258" s="437"/>
      <c r="D258" s="437" t="s">
        <v>915</v>
      </c>
      <c r="E258" s="458" t="s">
        <v>1162</v>
      </c>
      <c r="F258" s="437" t="s">
        <v>1163</v>
      </c>
      <c r="G258" s="438"/>
      <c r="H258" s="439">
        <v>879.5</v>
      </c>
    </row>
    <row r="259" spans="1:8" s="575" customFormat="1" ht="15">
      <c r="A259" s="460" t="s">
        <v>1125</v>
      </c>
      <c r="B259" s="456" t="s">
        <v>914</v>
      </c>
      <c r="C259" s="437"/>
      <c r="D259" s="437" t="s">
        <v>915</v>
      </c>
      <c r="E259" s="458" t="s">
        <v>1164</v>
      </c>
      <c r="F259" s="437" t="s">
        <v>1165</v>
      </c>
      <c r="G259" s="438"/>
      <c r="H259" s="439">
        <v>879.5</v>
      </c>
    </row>
    <row r="260" spans="1:8" s="575" customFormat="1" ht="15">
      <c r="A260" s="460" t="s">
        <v>1125</v>
      </c>
      <c r="B260" s="456" t="s">
        <v>914</v>
      </c>
      <c r="C260" s="437"/>
      <c r="D260" s="437" t="s">
        <v>915</v>
      </c>
      <c r="E260" s="458" t="s">
        <v>1192</v>
      </c>
      <c r="F260" s="437" t="s">
        <v>1193</v>
      </c>
      <c r="G260" s="438"/>
      <c r="H260" s="439">
        <v>776.25</v>
      </c>
    </row>
    <row r="261" spans="1:8" s="575" customFormat="1" ht="15">
      <c r="A261" s="460" t="s">
        <v>1125</v>
      </c>
      <c r="B261" s="456" t="s">
        <v>914</v>
      </c>
      <c r="C261" s="437"/>
      <c r="D261" s="437" t="s">
        <v>915</v>
      </c>
      <c r="E261" s="458" t="s">
        <v>1114</v>
      </c>
      <c r="F261" s="437" t="s">
        <v>1112</v>
      </c>
      <c r="G261" s="438"/>
      <c r="H261" s="439">
        <v>776.25</v>
      </c>
    </row>
    <row r="262" spans="1:8" s="575" customFormat="1" ht="15">
      <c r="A262" s="460" t="s">
        <v>1125</v>
      </c>
      <c r="B262" s="456" t="s">
        <v>914</v>
      </c>
      <c r="C262" s="437"/>
      <c r="D262" s="437" t="s">
        <v>915</v>
      </c>
      <c r="E262" s="458" t="s">
        <v>1079</v>
      </c>
      <c r="F262" s="437" t="s">
        <v>1080</v>
      </c>
      <c r="G262" s="438"/>
      <c r="H262" s="439">
        <v>776.25</v>
      </c>
    </row>
    <row r="263" spans="1:8" s="575" customFormat="1" ht="15">
      <c r="A263" s="460" t="s">
        <v>1125</v>
      </c>
      <c r="B263" s="456" t="s">
        <v>914</v>
      </c>
      <c r="C263" s="437"/>
      <c r="D263" s="437" t="s">
        <v>915</v>
      </c>
      <c r="E263" s="458" t="s">
        <v>1370</v>
      </c>
      <c r="F263" s="437" t="s">
        <v>1371</v>
      </c>
      <c r="G263" s="438"/>
      <c r="H263" s="439">
        <v>776.25</v>
      </c>
    </row>
    <row r="264" spans="1:8" s="575" customFormat="1" ht="15">
      <c r="A264" s="460" t="s">
        <v>1125</v>
      </c>
      <c r="B264" s="456" t="s">
        <v>914</v>
      </c>
      <c r="C264" s="437"/>
      <c r="D264" s="437" t="s">
        <v>915</v>
      </c>
      <c r="E264" s="458" t="s">
        <v>1372</v>
      </c>
      <c r="F264" s="437" t="s">
        <v>1373</v>
      </c>
      <c r="G264" s="438"/>
      <c r="H264" s="439">
        <v>776.25</v>
      </c>
    </row>
    <row r="265" spans="1:8" s="575" customFormat="1" ht="15">
      <c r="A265" s="460" t="s">
        <v>1125</v>
      </c>
      <c r="B265" s="456" t="s">
        <v>914</v>
      </c>
      <c r="C265" s="437"/>
      <c r="D265" s="437" t="s">
        <v>915</v>
      </c>
      <c r="E265" s="458" t="s">
        <v>1374</v>
      </c>
      <c r="F265" s="437" t="s">
        <v>1293</v>
      </c>
      <c r="G265" s="438"/>
      <c r="H265" s="439">
        <v>776.25</v>
      </c>
    </row>
    <row r="266" spans="1:8" s="575" customFormat="1" ht="15">
      <c r="A266" s="460" t="s">
        <v>1125</v>
      </c>
      <c r="B266" s="456" t="s">
        <v>914</v>
      </c>
      <c r="C266" s="437"/>
      <c r="D266" s="437" t="s">
        <v>915</v>
      </c>
      <c r="E266" s="458" t="s">
        <v>1375</v>
      </c>
      <c r="F266" s="437" t="s">
        <v>1376</v>
      </c>
      <c r="G266" s="438"/>
      <c r="H266" s="439">
        <v>776.25</v>
      </c>
    </row>
    <row r="267" spans="1:8" s="575" customFormat="1" ht="15">
      <c r="A267" s="460" t="s">
        <v>1125</v>
      </c>
      <c r="B267" s="456" t="s">
        <v>914</v>
      </c>
      <c r="C267" s="437"/>
      <c r="D267" s="437" t="s">
        <v>915</v>
      </c>
      <c r="E267" s="458" t="s">
        <v>1377</v>
      </c>
      <c r="F267" s="437" t="s">
        <v>1378</v>
      </c>
      <c r="G267" s="438"/>
      <c r="H267" s="439">
        <v>776.25</v>
      </c>
    </row>
    <row r="268" spans="1:8" s="575" customFormat="1" ht="15">
      <c r="A268" s="460" t="s">
        <v>1125</v>
      </c>
      <c r="B268" s="456" t="s">
        <v>914</v>
      </c>
      <c r="C268" s="437"/>
      <c r="D268" s="437" t="s">
        <v>915</v>
      </c>
      <c r="E268" s="458" t="s">
        <v>1379</v>
      </c>
      <c r="F268" s="437" t="s">
        <v>1380</v>
      </c>
      <c r="G268" s="438"/>
      <c r="H268" s="439">
        <v>776.25</v>
      </c>
    </row>
    <row r="269" spans="1:8" s="575" customFormat="1" ht="22.5">
      <c r="A269" s="460" t="s">
        <v>1125</v>
      </c>
      <c r="B269" s="456" t="s">
        <v>914</v>
      </c>
      <c r="C269" s="437"/>
      <c r="D269" s="437" t="s">
        <v>915</v>
      </c>
      <c r="E269" s="458" t="s">
        <v>1381</v>
      </c>
      <c r="F269" s="437" t="s">
        <v>1382</v>
      </c>
      <c r="G269" s="438"/>
      <c r="H269" s="439">
        <v>776.25</v>
      </c>
    </row>
    <row r="270" spans="1:8" s="575" customFormat="1" ht="15">
      <c r="A270" s="460" t="s">
        <v>1125</v>
      </c>
      <c r="B270" s="456" t="s">
        <v>914</v>
      </c>
      <c r="C270" s="437"/>
      <c r="D270" s="437" t="s">
        <v>915</v>
      </c>
      <c r="E270" s="458" t="s">
        <v>1383</v>
      </c>
      <c r="F270" s="437" t="s">
        <v>1384</v>
      </c>
      <c r="G270" s="438"/>
      <c r="H270" s="439">
        <v>776.25</v>
      </c>
    </row>
    <row r="271" spans="1:8" s="575" customFormat="1" ht="22.5">
      <c r="A271" s="460" t="s">
        <v>1125</v>
      </c>
      <c r="B271" s="456" t="s">
        <v>914</v>
      </c>
      <c r="C271" s="437"/>
      <c r="D271" s="437" t="s">
        <v>915</v>
      </c>
      <c r="E271" s="458" t="s">
        <v>1222</v>
      </c>
      <c r="F271" s="437" t="s">
        <v>1223</v>
      </c>
      <c r="G271" s="438"/>
      <c r="H271" s="439">
        <v>776.25</v>
      </c>
    </row>
    <row r="272" spans="1:8" s="575" customFormat="1" ht="22.5">
      <c r="A272" s="460" t="s">
        <v>1125</v>
      </c>
      <c r="B272" s="456" t="s">
        <v>914</v>
      </c>
      <c r="C272" s="437"/>
      <c r="D272" s="437" t="s">
        <v>915</v>
      </c>
      <c r="E272" s="458" t="s">
        <v>1385</v>
      </c>
      <c r="F272" s="437" t="s">
        <v>1386</v>
      </c>
      <c r="G272" s="438"/>
      <c r="H272" s="439">
        <v>776.25</v>
      </c>
    </row>
    <row r="273" spans="1:8" s="575" customFormat="1" ht="22.5">
      <c r="A273" s="460" t="s">
        <v>1125</v>
      </c>
      <c r="B273" s="456" t="s">
        <v>914</v>
      </c>
      <c r="C273" s="437"/>
      <c r="D273" s="437" t="s">
        <v>915</v>
      </c>
      <c r="E273" s="458" t="s">
        <v>1387</v>
      </c>
      <c r="F273" s="437" t="s">
        <v>1388</v>
      </c>
      <c r="G273" s="438"/>
      <c r="H273" s="439">
        <v>776.25</v>
      </c>
    </row>
    <row r="274" spans="1:8" s="575" customFormat="1" ht="15">
      <c r="A274" s="460" t="s">
        <v>1125</v>
      </c>
      <c r="B274" s="456" t="s">
        <v>914</v>
      </c>
      <c r="C274" s="437"/>
      <c r="D274" s="437" t="s">
        <v>915</v>
      </c>
      <c r="E274" s="458" t="s">
        <v>1140</v>
      </c>
      <c r="F274" s="437" t="s">
        <v>1141</v>
      </c>
      <c r="G274" s="438"/>
      <c r="H274" s="439">
        <v>776.25</v>
      </c>
    </row>
    <row r="275" spans="1:8" s="575" customFormat="1" ht="15">
      <c r="A275" s="460" t="s">
        <v>1125</v>
      </c>
      <c r="B275" s="456" t="s">
        <v>914</v>
      </c>
      <c r="C275" s="437"/>
      <c r="D275" s="437" t="s">
        <v>915</v>
      </c>
      <c r="E275" s="458" t="s">
        <v>1389</v>
      </c>
      <c r="F275" s="437" t="s">
        <v>1390</v>
      </c>
      <c r="G275" s="438"/>
      <c r="H275" s="439">
        <v>776.25</v>
      </c>
    </row>
    <row r="276" spans="1:8" s="575" customFormat="1" ht="22.5">
      <c r="A276" s="460" t="s">
        <v>1125</v>
      </c>
      <c r="B276" s="456" t="s">
        <v>914</v>
      </c>
      <c r="C276" s="437"/>
      <c r="D276" s="437" t="s">
        <v>915</v>
      </c>
      <c r="E276" s="458" t="s">
        <v>1391</v>
      </c>
      <c r="F276" s="437" t="s">
        <v>1392</v>
      </c>
      <c r="G276" s="438"/>
      <c r="H276" s="439">
        <v>776.25</v>
      </c>
    </row>
    <row r="277" spans="1:8" s="575" customFormat="1" ht="22.5">
      <c r="A277" s="460" t="s">
        <v>1125</v>
      </c>
      <c r="B277" s="456" t="s">
        <v>914</v>
      </c>
      <c r="C277" s="437"/>
      <c r="D277" s="437" t="s">
        <v>915</v>
      </c>
      <c r="E277" s="458" t="s">
        <v>1393</v>
      </c>
      <c r="F277" s="437" t="s">
        <v>1394</v>
      </c>
      <c r="G277" s="438"/>
      <c r="H277" s="439">
        <v>776.25</v>
      </c>
    </row>
    <row r="278" spans="1:8" s="575" customFormat="1" ht="15">
      <c r="A278" s="460" t="s">
        <v>1125</v>
      </c>
      <c r="B278" s="456" t="s">
        <v>914</v>
      </c>
      <c r="C278" s="437"/>
      <c r="D278" s="437" t="s">
        <v>915</v>
      </c>
      <c r="E278" s="458" t="s">
        <v>1395</v>
      </c>
      <c r="F278" s="437" t="s">
        <v>1396</v>
      </c>
      <c r="G278" s="438"/>
      <c r="H278" s="439">
        <v>776.25</v>
      </c>
    </row>
    <row r="279" spans="1:8" s="575" customFormat="1" ht="22.5">
      <c r="A279" s="460" t="s">
        <v>1125</v>
      </c>
      <c r="B279" s="456" t="s">
        <v>914</v>
      </c>
      <c r="C279" s="437"/>
      <c r="D279" s="437" t="s">
        <v>915</v>
      </c>
      <c r="E279" s="458" t="s">
        <v>1397</v>
      </c>
      <c r="F279" s="437" t="s">
        <v>1398</v>
      </c>
      <c r="G279" s="438"/>
      <c r="H279" s="439">
        <v>776.25</v>
      </c>
    </row>
    <row r="280" spans="1:8" s="575" customFormat="1" ht="15">
      <c r="A280" s="460" t="s">
        <v>1125</v>
      </c>
      <c r="B280" s="456" t="s">
        <v>914</v>
      </c>
      <c r="C280" s="437"/>
      <c r="D280" s="437" t="s">
        <v>915</v>
      </c>
      <c r="E280" s="458" t="s">
        <v>1399</v>
      </c>
      <c r="F280" s="437" t="s">
        <v>1400</v>
      </c>
      <c r="G280" s="438"/>
      <c r="H280" s="439">
        <v>776.25</v>
      </c>
    </row>
    <row r="281" spans="1:8" s="575" customFormat="1" ht="15">
      <c r="A281" s="460" t="s">
        <v>1125</v>
      </c>
      <c r="B281" s="456" t="s">
        <v>914</v>
      </c>
      <c r="C281" s="437"/>
      <c r="D281" s="437" t="s">
        <v>915</v>
      </c>
      <c r="E281" s="458" t="s">
        <v>1401</v>
      </c>
      <c r="F281" s="437" t="s">
        <v>1402</v>
      </c>
      <c r="G281" s="438"/>
      <c r="H281" s="439">
        <v>776.25</v>
      </c>
    </row>
    <row r="282" spans="1:8" s="575" customFormat="1" ht="22.5">
      <c r="A282" s="460" t="s">
        <v>1125</v>
      </c>
      <c r="B282" s="456" t="s">
        <v>914</v>
      </c>
      <c r="C282" s="437"/>
      <c r="D282" s="437" t="s">
        <v>915</v>
      </c>
      <c r="E282" s="458" t="s">
        <v>1403</v>
      </c>
      <c r="F282" s="437" t="s">
        <v>1404</v>
      </c>
      <c r="G282" s="438"/>
      <c r="H282" s="439">
        <v>879.5</v>
      </c>
    </row>
    <row r="283" spans="1:8" s="575" customFormat="1" ht="15">
      <c r="A283" s="460" t="s">
        <v>1125</v>
      </c>
      <c r="B283" s="456" t="s">
        <v>914</v>
      </c>
      <c r="C283" s="437"/>
      <c r="D283" s="437" t="s">
        <v>915</v>
      </c>
      <c r="E283" s="458" t="s">
        <v>1405</v>
      </c>
      <c r="F283" s="437" t="s">
        <v>1406</v>
      </c>
      <c r="G283" s="438"/>
      <c r="H283" s="439">
        <v>879.5</v>
      </c>
    </row>
    <row r="284" spans="1:8" s="575" customFormat="1" ht="15">
      <c r="A284" s="460" t="s">
        <v>1125</v>
      </c>
      <c r="B284" s="456" t="s">
        <v>914</v>
      </c>
      <c r="C284" s="437"/>
      <c r="D284" s="437" t="s">
        <v>915</v>
      </c>
      <c r="E284" s="458" t="s">
        <v>1407</v>
      </c>
      <c r="F284" s="437" t="s">
        <v>1408</v>
      </c>
      <c r="G284" s="438"/>
      <c r="H284" s="439">
        <v>879.5</v>
      </c>
    </row>
    <row r="285" spans="1:8" s="575" customFormat="1" ht="22.5">
      <c r="A285" s="460" t="s">
        <v>1125</v>
      </c>
      <c r="B285" s="456" t="s">
        <v>914</v>
      </c>
      <c r="C285" s="437"/>
      <c r="D285" s="437" t="s">
        <v>915</v>
      </c>
      <c r="E285" s="458" t="s">
        <v>1206</v>
      </c>
      <c r="F285" s="437" t="s">
        <v>1207</v>
      </c>
      <c r="G285" s="438"/>
      <c r="H285" s="439">
        <v>879.5</v>
      </c>
    </row>
    <row r="286" spans="1:8" s="575" customFormat="1" ht="15">
      <c r="A286" s="460" t="s">
        <v>1125</v>
      </c>
      <c r="B286" s="456" t="s">
        <v>914</v>
      </c>
      <c r="C286" s="437"/>
      <c r="D286" s="437" t="s">
        <v>915</v>
      </c>
      <c r="E286" s="458" t="s">
        <v>1123</v>
      </c>
      <c r="F286" s="437" t="s">
        <v>1124</v>
      </c>
      <c r="G286" s="438"/>
      <c r="H286" s="439">
        <v>879.5</v>
      </c>
    </row>
    <row r="287" spans="1:8" s="575" customFormat="1" ht="22.5">
      <c r="A287" s="460" t="s">
        <v>1125</v>
      </c>
      <c r="B287" s="456" t="s">
        <v>914</v>
      </c>
      <c r="C287" s="437"/>
      <c r="D287" s="437" t="s">
        <v>915</v>
      </c>
      <c r="E287" s="458" t="s">
        <v>1409</v>
      </c>
      <c r="F287" s="437" t="s">
        <v>1410</v>
      </c>
      <c r="G287" s="438"/>
      <c r="H287" s="439">
        <v>879.5</v>
      </c>
    </row>
    <row r="288" spans="1:8" s="575" customFormat="1" ht="15">
      <c r="A288" s="460" t="s">
        <v>1125</v>
      </c>
      <c r="B288" s="456" t="s">
        <v>914</v>
      </c>
      <c r="C288" s="437"/>
      <c r="D288" s="437" t="s">
        <v>915</v>
      </c>
      <c r="E288" s="458" t="s">
        <v>1411</v>
      </c>
      <c r="F288" s="437" t="s">
        <v>1412</v>
      </c>
      <c r="G288" s="438"/>
      <c r="H288" s="439">
        <v>879.5</v>
      </c>
    </row>
    <row r="289" spans="1:8" s="575" customFormat="1" ht="15">
      <c r="A289" s="576" t="s">
        <v>1125</v>
      </c>
      <c r="B289" s="577" t="s">
        <v>914</v>
      </c>
      <c r="C289" s="578"/>
      <c r="D289" s="578" t="s">
        <v>915</v>
      </c>
      <c r="E289" s="579" t="s">
        <v>1413</v>
      </c>
      <c r="F289" s="578" t="s">
        <v>1414</v>
      </c>
      <c r="G289" s="580"/>
      <c r="H289" s="581">
        <v>879.5</v>
      </c>
    </row>
    <row r="290" spans="1:8" s="575" customFormat="1" ht="22.5">
      <c r="A290" s="459" t="s">
        <v>1125</v>
      </c>
      <c r="B290" s="455" t="s">
        <v>914</v>
      </c>
      <c r="C290" s="434"/>
      <c r="D290" s="434" t="s">
        <v>915</v>
      </c>
      <c r="E290" s="457" t="s">
        <v>1146</v>
      </c>
      <c r="F290" s="434" t="s">
        <v>1147</v>
      </c>
      <c r="G290" s="435"/>
      <c r="H290" s="436">
        <v>879.5</v>
      </c>
    </row>
    <row r="291" spans="1:8" s="575" customFormat="1" ht="15">
      <c r="A291" s="460" t="s">
        <v>1125</v>
      </c>
      <c r="B291" s="456" t="s">
        <v>914</v>
      </c>
      <c r="C291" s="437"/>
      <c r="D291" s="437" t="s">
        <v>915</v>
      </c>
      <c r="E291" s="458" t="s">
        <v>1415</v>
      </c>
      <c r="F291" s="437" t="s">
        <v>1416</v>
      </c>
      <c r="G291" s="438"/>
      <c r="H291" s="439">
        <v>879.5</v>
      </c>
    </row>
    <row r="292" spans="1:8" s="575" customFormat="1" ht="15">
      <c r="A292" s="460" t="s">
        <v>1125</v>
      </c>
      <c r="B292" s="456" t="s">
        <v>914</v>
      </c>
      <c r="C292" s="437"/>
      <c r="D292" s="437" t="s">
        <v>915</v>
      </c>
      <c r="E292" s="458" t="s">
        <v>1208</v>
      </c>
      <c r="F292" s="437" t="s">
        <v>1209</v>
      </c>
      <c r="G292" s="438"/>
      <c r="H292" s="439">
        <v>879.5</v>
      </c>
    </row>
    <row r="293" spans="1:8" s="575" customFormat="1" ht="15">
      <c r="A293" s="460" t="s">
        <v>1125</v>
      </c>
      <c r="B293" s="456" t="s">
        <v>914</v>
      </c>
      <c r="C293" s="437"/>
      <c r="D293" s="437" t="s">
        <v>915</v>
      </c>
      <c r="E293" s="458" t="s">
        <v>1417</v>
      </c>
      <c r="F293" s="437" t="s">
        <v>1418</v>
      </c>
      <c r="G293" s="438"/>
      <c r="H293" s="439">
        <v>879.5</v>
      </c>
    </row>
    <row r="294" spans="1:8" s="575" customFormat="1" ht="15">
      <c r="A294" s="460" t="s">
        <v>1125</v>
      </c>
      <c r="B294" s="456" t="s">
        <v>914</v>
      </c>
      <c r="C294" s="437"/>
      <c r="D294" s="437" t="s">
        <v>915</v>
      </c>
      <c r="E294" s="458" t="s">
        <v>1419</v>
      </c>
      <c r="F294" s="437" t="s">
        <v>1420</v>
      </c>
      <c r="G294" s="438"/>
      <c r="H294" s="439">
        <v>879.5</v>
      </c>
    </row>
    <row r="295" spans="1:8" s="575" customFormat="1" ht="15">
      <c r="A295" s="460" t="s">
        <v>1125</v>
      </c>
      <c r="B295" s="456" t="s">
        <v>914</v>
      </c>
      <c r="C295" s="437"/>
      <c r="D295" s="437" t="s">
        <v>915</v>
      </c>
      <c r="E295" s="458" t="s">
        <v>1421</v>
      </c>
      <c r="F295" s="437" t="s">
        <v>1422</v>
      </c>
      <c r="G295" s="438"/>
      <c r="H295" s="439">
        <v>879.5</v>
      </c>
    </row>
    <row r="296" spans="1:8" s="575" customFormat="1" ht="15">
      <c r="A296" s="460" t="s">
        <v>1125</v>
      </c>
      <c r="B296" s="456" t="s">
        <v>914</v>
      </c>
      <c r="C296" s="437"/>
      <c r="D296" s="437" t="s">
        <v>915</v>
      </c>
      <c r="E296" s="458" t="s">
        <v>1423</v>
      </c>
      <c r="F296" s="437" t="s">
        <v>1424</v>
      </c>
      <c r="G296" s="438"/>
      <c r="H296" s="439">
        <v>879.5</v>
      </c>
    </row>
    <row r="297" spans="1:8" s="575" customFormat="1" ht="15">
      <c r="A297" s="460" t="s">
        <v>1125</v>
      </c>
      <c r="B297" s="456" t="s">
        <v>914</v>
      </c>
      <c r="C297" s="437"/>
      <c r="D297" s="437" t="s">
        <v>915</v>
      </c>
      <c r="E297" s="458" t="s">
        <v>1425</v>
      </c>
      <c r="F297" s="437" t="s">
        <v>1426</v>
      </c>
      <c r="G297" s="438"/>
      <c r="H297" s="439">
        <v>879.5</v>
      </c>
    </row>
    <row r="298" spans="1:8" s="575" customFormat="1" ht="15">
      <c r="A298" s="460" t="s">
        <v>1125</v>
      </c>
      <c r="B298" s="456" t="s">
        <v>914</v>
      </c>
      <c r="C298" s="437"/>
      <c r="D298" s="437" t="s">
        <v>915</v>
      </c>
      <c r="E298" s="458" t="s">
        <v>1094</v>
      </c>
      <c r="F298" s="437" t="s">
        <v>1095</v>
      </c>
      <c r="G298" s="438"/>
      <c r="H298" s="439">
        <v>879.5</v>
      </c>
    </row>
    <row r="299" spans="1:8" s="575" customFormat="1" ht="15">
      <c r="A299" s="460" t="s">
        <v>1125</v>
      </c>
      <c r="B299" s="456" t="s">
        <v>914</v>
      </c>
      <c r="C299" s="437"/>
      <c r="D299" s="437" t="s">
        <v>915</v>
      </c>
      <c r="E299" s="458" t="s">
        <v>1427</v>
      </c>
      <c r="F299" s="437" t="s">
        <v>1277</v>
      </c>
      <c r="G299" s="438"/>
      <c r="H299" s="439">
        <v>879.5</v>
      </c>
    </row>
    <row r="300" spans="1:8" s="575" customFormat="1" ht="22.5">
      <c r="A300" s="460" t="s">
        <v>1125</v>
      </c>
      <c r="B300" s="456" t="s">
        <v>914</v>
      </c>
      <c r="C300" s="437"/>
      <c r="D300" s="437" t="s">
        <v>915</v>
      </c>
      <c r="E300" s="458" t="s">
        <v>1154</v>
      </c>
      <c r="F300" s="437" t="s">
        <v>1155</v>
      </c>
      <c r="G300" s="438"/>
      <c r="H300" s="439">
        <v>879.5</v>
      </c>
    </row>
    <row r="301" spans="1:8" s="575" customFormat="1" ht="15">
      <c r="A301" s="460" t="s">
        <v>1125</v>
      </c>
      <c r="B301" s="456" t="s">
        <v>914</v>
      </c>
      <c r="C301" s="437"/>
      <c r="D301" s="437" t="s">
        <v>915</v>
      </c>
      <c r="E301" s="458" t="s">
        <v>1428</v>
      </c>
      <c r="F301" s="437" t="s">
        <v>1429</v>
      </c>
      <c r="G301" s="438"/>
      <c r="H301" s="439">
        <v>879.5</v>
      </c>
    </row>
    <row r="302" spans="1:8" s="575" customFormat="1" ht="15">
      <c r="A302" s="460" t="s">
        <v>1125</v>
      </c>
      <c r="B302" s="456" t="s">
        <v>914</v>
      </c>
      <c r="C302" s="437"/>
      <c r="D302" s="437" t="s">
        <v>915</v>
      </c>
      <c r="E302" s="458" t="s">
        <v>1430</v>
      </c>
      <c r="F302" s="437" t="s">
        <v>1431</v>
      </c>
      <c r="G302" s="438"/>
      <c r="H302" s="439">
        <v>879.5</v>
      </c>
    </row>
    <row r="303" spans="1:8" s="575" customFormat="1" ht="15">
      <c r="A303" s="460" t="s">
        <v>1125</v>
      </c>
      <c r="B303" s="456" t="s">
        <v>914</v>
      </c>
      <c r="C303" s="437"/>
      <c r="D303" s="437" t="s">
        <v>915</v>
      </c>
      <c r="E303" s="458" t="s">
        <v>1432</v>
      </c>
      <c r="F303" s="437" t="s">
        <v>1433</v>
      </c>
      <c r="G303" s="438"/>
      <c r="H303" s="439">
        <v>879.5</v>
      </c>
    </row>
    <row r="304" spans="1:8" s="575" customFormat="1" ht="15">
      <c r="A304" s="460" t="s">
        <v>1125</v>
      </c>
      <c r="B304" s="456" t="s">
        <v>914</v>
      </c>
      <c r="C304" s="437"/>
      <c r="D304" s="437" t="s">
        <v>915</v>
      </c>
      <c r="E304" s="458" t="s">
        <v>1156</v>
      </c>
      <c r="F304" s="437" t="s">
        <v>1157</v>
      </c>
      <c r="G304" s="438"/>
      <c r="H304" s="439">
        <v>879.5</v>
      </c>
    </row>
    <row r="305" spans="1:8" s="575" customFormat="1" ht="15">
      <c r="A305" s="460" t="s">
        <v>1125</v>
      </c>
      <c r="B305" s="456" t="s">
        <v>914</v>
      </c>
      <c r="C305" s="437"/>
      <c r="D305" s="437" t="s">
        <v>915</v>
      </c>
      <c r="E305" s="458" t="s">
        <v>1158</v>
      </c>
      <c r="F305" s="437" t="s">
        <v>1159</v>
      </c>
      <c r="G305" s="438"/>
      <c r="H305" s="439">
        <v>879.5</v>
      </c>
    </row>
    <row r="306" spans="1:8" s="575" customFormat="1" ht="15">
      <c r="A306" s="460" t="s">
        <v>1125</v>
      </c>
      <c r="B306" s="456" t="s">
        <v>914</v>
      </c>
      <c r="C306" s="437"/>
      <c r="D306" s="437" t="s">
        <v>915</v>
      </c>
      <c r="E306" s="458" t="s">
        <v>1434</v>
      </c>
      <c r="F306" s="437" t="s">
        <v>1435</v>
      </c>
      <c r="G306" s="438"/>
      <c r="H306" s="439">
        <v>879.5</v>
      </c>
    </row>
    <row r="307" spans="1:8" s="575" customFormat="1" ht="22.5">
      <c r="A307" s="460" t="s">
        <v>1125</v>
      </c>
      <c r="B307" s="456" t="s">
        <v>914</v>
      </c>
      <c r="C307" s="437"/>
      <c r="D307" s="437" t="s">
        <v>915</v>
      </c>
      <c r="E307" s="458" t="s">
        <v>1436</v>
      </c>
      <c r="F307" s="437" t="s">
        <v>1437</v>
      </c>
      <c r="G307" s="438"/>
      <c r="H307" s="439">
        <v>879.5</v>
      </c>
    </row>
    <row r="308" spans="1:8" s="575" customFormat="1" ht="15">
      <c r="A308" s="460" t="s">
        <v>1125</v>
      </c>
      <c r="B308" s="456" t="s">
        <v>914</v>
      </c>
      <c r="C308" s="437"/>
      <c r="D308" s="437" t="s">
        <v>915</v>
      </c>
      <c r="E308" s="458" t="s">
        <v>1438</v>
      </c>
      <c r="F308" s="437" t="s">
        <v>1439</v>
      </c>
      <c r="G308" s="438"/>
      <c r="H308" s="439">
        <v>879.5</v>
      </c>
    </row>
    <row r="309" spans="1:8" s="575" customFormat="1" ht="15">
      <c r="A309" s="460" t="s">
        <v>1125</v>
      </c>
      <c r="B309" s="456" t="s">
        <v>914</v>
      </c>
      <c r="C309" s="437"/>
      <c r="D309" s="437" t="s">
        <v>915</v>
      </c>
      <c r="E309" s="458" t="s">
        <v>1440</v>
      </c>
      <c r="F309" s="437" t="s">
        <v>1441</v>
      </c>
      <c r="G309" s="438"/>
      <c r="H309" s="439">
        <v>879.5</v>
      </c>
    </row>
    <row r="310" spans="1:8" s="575" customFormat="1" ht="22.5">
      <c r="A310" s="460" t="s">
        <v>1125</v>
      </c>
      <c r="B310" s="456" t="s">
        <v>914</v>
      </c>
      <c r="C310" s="437"/>
      <c r="D310" s="437" t="s">
        <v>915</v>
      </c>
      <c r="E310" s="458" t="s">
        <v>1284</v>
      </c>
      <c r="F310" s="437" t="s">
        <v>1285</v>
      </c>
      <c r="G310" s="438"/>
      <c r="H310" s="439">
        <v>879.5</v>
      </c>
    </row>
    <row r="311" spans="1:8" s="575" customFormat="1" ht="15">
      <c r="A311" s="460" t="s">
        <v>1125</v>
      </c>
      <c r="B311" s="456" t="s">
        <v>914</v>
      </c>
      <c r="C311" s="437"/>
      <c r="D311" s="437" t="s">
        <v>915</v>
      </c>
      <c r="E311" s="458" t="s">
        <v>1218</v>
      </c>
      <c r="F311" s="437" t="s">
        <v>1219</v>
      </c>
      <c r="G311" s="438"/>
      <c r="H311" s="439">
        <v>879.5</v>
      </c>
    </row>
    <row r="312" spans="1:8" s="575" customFormat="1" ht="15">
      <c r="A312" s="460" t="s">
        <v>1125</v>
      </c>
      <c r="B312" s="456" t="s">
        <v>914</v>
      </c>
      <c r="C312" s="437"/>
      <c r="D312" s="437" t="s">
        <v>915</v>
      </c>
      <c r="E312" s="458" t="s">
        <v>1230</v>
      </c>
      <c r="F312" s="437" t="s">
        <v>1231</v>
      </c>
      <c r="G312" s="438"/>
      <c r="H312" s="439">
        <v>776.25</v>
      </c>
    </row>
    <row r="313" spans="1:8" s="575" customFormat="1" ht="22.5">
      <c r="A313" s="460" t="s">
        <v>1125</v>
      </c>
      <c r="B313" s="456" t="s">
        <v>914</v>
      </c>
      <c r="C313" s="437"/>
      <c r="D313" s="437" t="s">
        <v>915</v>
      </c>
      <c r="E313" s="458" t="s">
        <v>1442</v>
      </c>
      <c r="F313" s="437" t="s">
        <v>1443</v>
      </c>
      <c r="G313" s="438"/>
      <c r="H313" s="439">
        <v>776.25</v>
      </c>
    </row>
    <row r="314" spans="1:8" s="575" customFormat="1" ht="15">
      <c r="A314" s="460" t="s">
        <v>1125</v>
      </c>
      <c r="B314" s="456" t="s">
        <v>914</v>
      </c>
      <c r="C314" s="437"/>
      <c r="D314" s="437" t="s">
        <v>915</v>
      </c>
      <c r="E314" s="458" t="s">
        <v>1198</v>
      </c>
      <c r="F314" s="437" t="s">
        <v>1199</v>
      </c>
      <c r="G314" s="438"/>
      <c r="H314" s="439">
        <v>776.25</v>
      </c>
    </row>
    <row r="315" spans="1:8" s="575" customFormat="1" ht="15">
      <c r="A315" s="460" t="s">
        <v>1125</v>
      </c>
      <c r="B315" s="456" t="s">
        <v>914</v>
      </c>
      <c r="C315" s="437"/>
      <c r="D315" s="437" t="s">
        <v>915</v>
      </c>
      <c r="E315" s="458" t="s">
        <v>1170</v>
      </c>
      <c r="F315" s="437" t="s">
        <v>1171</v>
      </c>
      <c r="G315" s="438"/>
      <c r="H315" s="439">
        <v>776.25</v>
      </c>
    </row>
    <row r="316" spans="1:8" s="575" customFormat="1" ht="15">
      <c r="A316" s="460" t="s">
        <v>1125</v>
      </c>
      <c r="B316" s="456" t="s">
        <v>914</v>
      </c>
      <c r="C316" s="437"/>
      <c r="D316" s="437" t="s">
        <v>915</v>
      </c>
      <c r="E316" s="458" t="s">
        <v>1444</v>
      </c>
      <c r="F316" s="437" t="s">
        <v>1445</v>
      </c>
      <c r="G316" s="438"/>
      <c r="H316" s="439">
        <v>776.25</v>
      </c>
    </row>
    <row r="317" spans="1:8" s="575" customFormat="1" ht="22.5">
      <c r="A317" s="460" t="s">
        <v>1125</v>
      </c>
      <c r="B317" s="456" t="s">
        <v>914</v>
      </c>
      <c r="C317" s="437"/>
      <c r="D317" s="437" t="s">
        <v>915</v>
      </c>
      <c r="E317" s="458" t="s">
        <v>1446</v>
      </c>
      <c r="F317" s="437" t="s">
        <v>1447</v>
      </c>
      <c r="G317" s="438"/>
      <c r="H317" s="439">
        <v>776.25</v>
      </c>
    </row>
    <row r="318" spans="1:8" s="575" customFormat="1" ht="15">
      <c r="A318" s="460" t="s">
        <v>1125</v>
      </c>
      <c r="B318" s="456" t="s">
        <v>914</v>
      </c>
      <c r="C318" s="437"/>
      <c r="D318" s="437" t="s">
        <v>915</v>
      </c>
      <c r="E318" s="458" t="s">
        <v>1448</v>
      </c>
      <c r="F318" s="437" t="s">
        <v>1449</v>
      </c>
      <c r="G318" s="438"/>
      <c r="H318" s="439">
        <v>776.25</v>
      </c>
    </row>
    <row r="319" spans="1:8" s="575" customFormat="1" ht="22.5">
      <c r="A319" s="460" t="s">
        <v>1125</v>
      </c>
      <c r="B319" s="456" t="s">
        <v>914</v>
      </c>
      <c r="C319" s="437"/>
      <c r="D319" s="437" t="s">
        <v>915</v>
      </c>
      <c r="E319" s="458" t="s">
        <v>1450</v>
      </c>
      <c r="F319" s="437" t="s">
        <v>1451</v>
      </c>
      <c r="G319" s="438"/>
      <c r="H319" s="439">
        <v>776.25</v>
      </c>
    </row>
    <row r="320" spans="1:8" s="575" customFormat="1" ht="22.5">
      <c r="A320" s="460" t="s">
        <v>1125</v>
      </c>
      <c r="B320" s="456" t="s">
        <v>914</v>
      </c>
      <c r="C320" s="437"/>
      <c r="D320" s="437" t="s">
        <v>915</v>
      </c>
      <c r="E320" s="458" t="s">
        <v>1452</v>
      </c>
      <c r="F320" s="437" t="s">
        <v>1453</v>
      </c>
      <c r="G320" s="438"/>
      <c r="H320" s="439">
        <v>776.25</v>
      </c>
    </row>
    <row r="321" spans="1:8" s="575" customFormat="1" ht="22.5">
      <c r="A321" s="460" t="s">
        <v>1125</v>
      </c>
      <c r="B321" s="456" t="s">
        <v>914</v>
      </c>
      <c r="C321" s="437"/>
      <c r="D321" s="437" t="s">
        <v>915</v>
      </c>
      <c r="E321" s="458" t="s">
        <v>1454</v>
      </c>
      <c r="F321" s="437" t="s">
        <v>1455</v>
      </c>
      <c r="G321" s="438"/>
      <c r="H321" s="439">
        <v>776.25</v>
      </c>
    </row>
    <row r="322" spans="1:8" s="575" customFormat="1" ht="22.5">
      <c r="A322" s="460" t="s">
        <v>1125</v>
      </c>
      <c r="B322" s="456" t="s">
        <v>914</v>
      </c>
      <c r="C322" s="437"/>
      <c r="D322" s="437" t="s">
        <v>915</v>
      </c>
      <c r="E322" s="458" t="s">
        <v>1456</v>
      </c>
      <c r="F322" s="437" t="s">
        <v>1457</v>
      </c>
      <c r="G322" s="438"/>
      <c r="H322" s="439">
        <v>776.25</v>
      </c>
    </row>
    <row r="323" spans="1:8" s="575" customFormat="1" ht="22.5">
      <c r="A323" s="460" t="s">
        <v>1125</v>
      </c>
      <c r="B323" s="456" t="s">
        <v>914</v>
      </c>
      <c r="C323" s="437"/>
      <c r="D323" s="437" t="s">
        <v>915</v>
      </c>
      <c r="E323" s="458" t="s">
        <v>1458</v>
      </c>
      <c r="F323" s="437" t="s">
        <v>1459</v>
      </c>
      <c r="G323" s="438"/>
      <c r="H323" s="439">
        <v>776.25</v>
      </c>
    </row>
    <row r="324" spans="1:8" s="575" customFormat="1" ht="15">
      <c r="A324" s="460" t="s">
        <v>1125</v>
      </c>
      <c r="B324" s="456" t="s">
        <v>914</v>
      </c>
      <c r="C324" s="437"/>
      <c r="D324" s="437" t="s">
        <v>915</v>
      </c>
      <c r="E324" s="458" t="s">
        <v>1138</v>
      </c>
      <c r="F324" s="437" t="s">
        <v>1139</v>
      </c>
      <c r="G324" s="438"/>
      <c r="H324" s="439">
        <v>776.25</v>
      </c>
    </row>
    <row r="325" spans="1:8" s="575" customFormat="1" ht="15">
      <c r="A325" s="460" t="s">
        <v>1125</v>
      </c>
      <c r="B325" s="456" t="s">
        <v>914</v>
      </c>
      <c r="C325" s="437"/>
      <c r="D325" s="437" t="s">
        <v>915</v>
      </c>
      <c r="E325" s="458" t="s">
        <v>1180</v>
      </c>
      <c r="F325" s="437" t="s">
        <v>1181</v>
      </c>
      <c r="G325" s="438"/>
      <c r="H325" s="439">
        <v>879.5</v>
      </c>
    </row>
    <row r="326" spans="1:8" s="575" customFormat="1" ht="15">
      <c r="A326" s="576" t="s">
        <v>1125</v>
      </c>
      <c r="B326" s="577" t="s">
        <v>914</v>
      </c>
      <c r="C326" s="578"/>
      <c r="D326" s="578" t="s">
        <v>915</v>
      </c>
      <c r="E326" s="579" t="s">
        <v>1128</v>
      </c>
      <c r="F326" s="578" t="s">
        <v>1129</v>
      </c>
      <c r="G326" s="580"/>
      <c r="H326" s="581">
        <v>879.5</v>
      </c>
    </row>
    <row r="327" spans="1:8" s="575" customFormat="1" ht="15">
      <c r="A327" s="459" t="s">
        <v>1125</v>
      </c>
      <c r="B327" s="455" t="s">
        <v>914</v>
      </c>
      <c r="C327" s="434"/>
      <c r="D327" s="434" t="s">
        <v>915</v>
      </c>
      <c r="E327" s="457" t="s">
        <v>1460</v>
      </c>
      <c r="F327" s="434" t="s">
        <v>1461</v>
      </c>
      <c r="G327" s="435"/>
      <c r="H327" s="436">
        <v>879.5</v>
      </c>
    </row>
    <row r="328" spans="1:8" s="575" customFormat="1" ht="15">
      <c r="A328" s="460" t="s">
        <v>1125</v>
      </c>
      <c r="B328" s="456" t="s">
        <v>914</v>
      </c>
      <c r="C328" s="437"/>
      <c r="D328" s="437" t="s">
        <v>915</v>
      </c>
      <c r="E328" s="458" t="s">
        <v>1462</v>
      </c>
      <c r="F328" s="437" t="s">
        <v>1463</v>
      </c>
      <c r="G328" s="438"/>
      <c r="H328" s="439">
        <v>879.5</v>
      </c>
    </row>
    <row r="329" spans="1:8" s="575" customFormat="1" ht="15">
      <c r="A329" s="460" t="s">
        <v>1125</v>
      </c>
      <c r="B329" s="456" t="s">
        <v>914</v>
      </c>
      <c r="C329" s="437"/>
      <c r="D329" s="437" t="s">
        <v>915</v>
      </c>
      <c r="E329" s="458" t="s">
        <v>1464</v>
      </c>
      <c r="F329" s="437" t="s">
        <v>1465</v>
      </c>
      <c r="G329" s="438"/>
      <c r="H329" s="439">
        <v>879.5</v>
      </c>
    </row>
    <row r="330" spans="1:8" s="575" customFormat="1" ht="22.5">
      <c r="A330" s="460" t="s">
        <v>1125</v>
      </c>
      <c r="B330" s="456" t="s">
        <v>914</v>
      </c>
      <c r="C330" s="437"/>
      <c r="D330" s="437" t="s">
        <v>915</v>
      </c>
      <c r="E330" s="458" t="s">
        <v>1466</v>
      </c>
      <c r="F330" s="437" t="s">
        <v>1467</v>
      </c>
      <c r="G330" s="438"/>
      <c r="H330" s="439">
        <v>776.25</v>
      </c>
    </row>
    <row r="331" spans="1:8" s="575" customFormat="1" ht="15">
      <c r="A331" s="460" t="s">
        <v>1125</v>
      </c>
      <c r="B331" s="456" t="s">
        <v>914</v>
      </c>
      <c r="C331" s="437"/>
      <c r="D331" s="437" t="s">
        <v>915</v>
      </c>
      <c r="E331" s="458" t="s">
        <v>1234</v>
      </c>
      <c r="F331" s="437" t="s">
        <v>1235</v>
      </c>
      <c r="G331" s="438"/>
      <c r="H331" s="439">
        <v>776.25</v>
      </c>
    </row>
    <row r="332" spans="1:8" s="575" customFormat="1" ht="15">
      <c r="A332" s="460" t="s">
        <v>1125</v>
      </c>
      <c r="B332" s="456" t="s">
        <v>914</v>
      </c>
      <c r="C332" s="437"/>
      <c r="D332" s="437" t="s">
        <v>915</v>
      </c>
      <c r="E332" s="458" t="s">
        <v>1468</v>
      </c>
      <c r="F332" s="437" t="s">
        <v>1469</v>
      </c>
      <c r="G332" s="438"/>
      <c r="H332" s="439">
        <v>776.25</v>
      </c>
    </row>
    <row r="333" spans="1:8" s="575" customFormat="1" ht="15">
      <c r="A333" s="460" t="s">
        <v>1125</v>
      </c>
      <c r="B333" s="456" t="s">
        <v>914</v>
      </c>
      <c r="C333" s="437"/>
      <c r="D333" s="437" t="s">
        <v>915</v>
      </c>
      <c r="E333" s="458" t="s">
        <v>1470</v>
      </c>
      <c r="F333" s="437" t="s">
        <v>1471</v>
      </c>
      <c r="G333" s="438"/>
      <c r="H333" s="439">
        <v>776.25</v>
      </c>
    </row>
    <row r="334" spans="1:8" s="575" customFormat="1" ht="15">
      <c r="A334" s="460" t="s">
        <v>1125</v>
      </c>
      <c r="B334" s="456" t="s">
        <v>914</v>
      </c>
      <c r="C334" s="437"/>
      <c r="D334" s="437" t="s">
        <v>915</v>
      </c>
      <c r="E334" s="458" t="s">
        <v>1472</v>
      </c>
      <c r="F334" s="437" t="s">
        <v>1473</v>
      </c>
      <c r="G334" s="438"/>
      <c r="H334" s="439">
        <v>776.25</v>
      </c>
    </row>
    <row r="335" spans="1:8" s="575" customFormat="1" ht="22.5">
      <c r="A335" s="460" t="s">
        <v>1125</v>
      </c>
      <c r="B335" s="456" t="s">
        <v>914</v>
      </c>
      <c r="C335" s="437"/>
      <c r="D335" s="437" t="s">
        <v>915</v>
      </c>
      <c r="E335" s="458" t="s">
        <v>1474</v>
      </c>
      <c r="F335" s="437" t="s">
        <v>1475</v>
      </c>
      <c r="G335" s="438"/>
      <c r="H335" s="439">
        <v>776.25</v>
      </c>
    </row>
    <row r="336" spans="1:8" s="575" customFormat="1" ht="15">
      <c r="A336" s="460" t="s">
        <v>1125</v>
      </c>
      <c r="B336" s="456" t="s">
        <v>914</v>
      </c>
      <c r="C336" s="437"/>
      <c r="D336" s="437" t="s">
        <v>915</v>
      </c>
      <c r="E336" s="458" t="s">
        <v>1476</v>
      </c>
      <c r="F336" s="437" t="s">
        <v>1477</v>
      </c>
      <c r="G336" s="438"/>
      <c r="H336" s="439">
        <v>776.25</v>
      </c>
    </row>
    <row r="337" spans="1:8" s="575" customFormat="1" ht="15">
      <c r="A337" s="460" t="s">
        <v>1125</v>
      </c>
      <c r="B337" s="456" t="s">
        <v>914</v>
      </c>
      <c r="C337" s="437"/>
      <c r="D337" s="437" t="s">
        <v>915</v>
      </c>
      <c r="E337" s="458" t="s">
        <v>1478</v>
      </c>
      <c r="F337" s="437" t="s">
        <v>1479</v>
      </c>
      <c r="G337" s="438"/>
      <c r="H337" s="439">
        <v>776.25</v>
      </c>
    </row>
    <row r="338" spans="1:8" s="575" customFormat="1" ht="15">
      <c r="A338" s="460" t="s">
        <v>1125</v>
      </c>
      <c r="B338" s="456" t="s">
        <v>914</v>
      </c>
      <c r="C338" s="437"/>
      <c r="D338" s="437" t="s">
        <v>915</v>
      </c>
      <c r="E338" s="458" t="s">
        <v>1480</v>
      </c>
      <c r="F338" s="437" t="s">
        <v>1481</v>
      </c>
      <c r="G338" s="438"/>
      <c r="H338" s="439">
        <v>776.25</v>
      </c>
    </row>
    <row r="339" spans="1:8" s="575" customFormat="1" ht="15">
      <c r="A339" s="460" t="s">
        <v>1125</v>
      </c>
      <c r="B339" s="456" t="s">
        <v>914</v>
      </c>
      <c r="C339" s="437"/>
      <c r="D339" s="437" t="s">
        <v>915</v>
      </c>
      <c r="E339" s="458" t="s">
        <v>1482</v>
      </c>
      <c r="F339" s="437" t="s">
        <v>1483</v>
      </c>
      <c r="G339" s="438"/>
      <c r="H339" s="439">
        <v>776.25</v>
      </c>
    </row>
    <row r="340" spans="1:8" s="575" customFormat="1" ht="15">
      <c r="A340" s="460" t="s">
        <v>1125</v>
      </c>
      <c r="B340" s="456" t="s">
        <v>914</v>
      </c>
      <c r="C340" s="437"/>
      <c r="D340" s="437" t="s">
        <v>915</v>
      </c>
      <c r="E340" s="458" t="s">
        <v>1484</v>
      </c>
      <c r="F340" s="437" t="s">
        <v>1485</v>
      </c>
      <c r="G340" s="438"/>
      <c r="H340" s="439">
        <v>776.25</v>
      </c>
    </row>
    <row r="341" spans="1:8" s="575" customFormat="1" ht="15">
      <c r="A341" s="460" t="s">
        <v>1125</v>
      </c>
      <c r="B341" s="456" t="s">
        <v>914</v>
      </c>
      <c r="C341" s="437"/>
      <c r="D341" s="437" t="s">
        <v>915</v>
      </c>
      <c r="E341" s="458" t="s">
        <v>1486</v>
      </c>
      <c r="F341" s="437" t="s">
        <v>1487</v>
      </c>
      <c r="G341" s="438"/>
      <c r="H341" s="439">
        <v>776.25</v>
      </c>
    </row>
    <row r="342" spans="1:8" s="575" customFormat="1" ht="22.5">
      <c r="A342" s="460" t="s">
        <v>1125</v>
      </c>
      <c r="B342" s="456" t="s">
        <v>914</v>
      </c>
      <c r="C342" s="437"/>
      <c r="D342" s="437" t="s">
        <v>915</v>
      </c>
      <c r="E342" s="458" t="s">
        <v>1488</v>
      </c>
      <c r="F342" s="437" t="s">
        <v>1489</v>
      </c>
      <c r="G342" s="438"/>
      <c r="H342" s="439">
        <v>776.25</v>
      </c>
    </row>
    <row r="343" spans="1:8" s="575" customFormat="1" ht="15">
      <c r="A343" s="460" t="s">
        <v>1125</v>
      </c>
      <c r="B343" s="456" t="s">
        <v>914</v>
      </c>
      <c r="C343" s="437"/>
      <c r="D343" s="437" t="s">
        <v>915</v>
      </c>
      <c r="E343" s="458" t="s">
        <v>1490</v>
      </c>
      <c r="F343" s="437" t="s">
        <v>1491</v>
      </c>
      <c r="G343" s="438"/>
      <c r="H343" s="439">
        <v>776.25</v>
      </c>
    </row>
    <row r="344" spans="1:8" s="575" customFormat="1" ht="22.5">
      <c r="A344" s="460" t="s">
        <v>1125</v>
      </c>
      <c r="B344" s="456" t="s">
        <v>914</v>
      </c>
      <c r="C344" s="437"/>
      <c r="D344" s="437" t="s">
        <v>915</v>
      </c>
      <c r="E344" s="458" t="s">
        <v>1492</v>
      </c>
      <c r="F344" s="437" t="s">
        <v>1493</v>
      </c>
      <c r="G344" s="438"/>
      <c r="H344" s="439">
        <v>776.25</v>
      </c>
    </row>
    <row r="345" spans="1:8" s="575" customFormat="1" ht="22.5">
      <c r="A345" s="460" t="s">
        <v>1125</v>
      </c>
      <c r="B345" s="456" t="s">
        <v>914</v>
      </c>
      <c r="C345" s="437"/>
      <c r="D345" s="437" t="s">
        <v>915</v>
      </c>
      <c r="E345" s="458" t="s">
        <v>1494</v>
      </c>
      <c r="F345" s="437" t="s">
        <v>1495</v>
      </c>
      <c r="G345" s="438"/>
      <c r="H345" s="439">
        <v>776.25</v>
      </c>
    </row>
    <row r="346" spans="1:8" s="575" customFormat="1" ht="15">
      <c r="A346" s="460" t="s">
        <v>1125</v>
      </c>
      <c r="B346" s="456" t="s">
        <v>914</v>
      </c>
      <c r="C346" s="437"/>
      <c r="D346" s="437" t="s">
        <v>915</v>
      </c>
      <c r="E346" s="458" t="s">
        <v>1496</v>
      </c>
      <c r="F346" s="437" t="s">
        <v>1497</v>
      </c>
      <c r="G346" s="438"/>
      <c r="H346" s="439">
        <v>776.25</v>
      </c>
    </row>
    <row r="347" spans="1:8" s="575" customFormat="1" ht="15">
      <c r="A347" s="460" t="s">
        <v>1125</v>
      </c>
      <c r="B347" s="456" t="s">
        <v>914</v>
      </c>
      <c r="C347" s="437"/>
      <c r="D347" s="437" t="s">
        <v>915</v>
      </c>
      <c r="E347" s="458" t="s">
        <v>1498</v>
      </c>
      <c r="F347" s="437" t="s">
        <v>1499</v>
      </c>
      <c r="G347" s="438"/>
      <c r="H347" s="439">
        <v>776.25</v>
      </c>
    </row>
    <row r="348" spans="1:8" s="575" customFormat="1" ht="22.5">
      <c r="A348" s="460" t="s">
        <v>1125</v>
      </c>
      <c r="B348" s="456" t="s">
        <v>914</v>
      </c>
      <c r="C348" s="437"/>
      <c r="D348" s="437" t="s">
        <v>915</v>
      </c>
      <c r="E348" s="458" t="s">
        <v>1500</v>
      </c>
      <c r="F348" s="437" t="s">
        <v>1501</v>
      </c>
      <c r="G348" s="438"/>
      <c r="H348" s="439">
        <v>776.25</v>
      </c>
    </row>
    <row r="349" spans="1:8" s="575" customFormat="1" ht="15">
      <c r="A349" s="460" t="s">
        <v>1125</v>
      </c>
      <c r="B349" s="456" t="s">
        <v>914</v>
      </c>
      <c r="C349" s="437"/>
      <c r="D349" s="437" t="s">
        <v>915</v>
      </c>
      <c r="E349" s="458" t="s">
        <v>1502</v>
      </c>
      <c r="F349" s="437" t="s">
        <v>1503</v>
      </c>
      <c r="G349" s="438"/>
      <c r="H349" s="439">
        <v>776.25</v>
      </c>
    </row>
    <row r="350" spans="1:8" s="575" customFormat="1" ht="22.5">
      <c r="A350" s="460" t="s">
        <v>1125</v>
      </c>
      <c r="B350" s="456" t="s">
        <v>914</v>
      </c>
      <c r="C350" s="437"/>
      <c r="D350" s="437" t="s">
        <v>915</v>
      </c>
      <c r="E350" s="458" t="s">
        <v>1504</v>
      </c>
      <c r="F350" s="437" t="s">
        <v>1505</v>
      </c>
      <c r="G350" s="438"/>
      <c r="H350" s="439">
        <v>776.25</v>
      </c>
    </row>
    <row r="351" spans="1:8" s="575" customFormat="1" ht="15">
      <c r="A351" s="460" t="s">
        <v>1125</v>
      </c>
      <c r="B351" s="456" t="s">
        <v>914</v>
      </c>
      <c r="C351" s="437"/>
      <c r="D351" s="437" t="s">
        <v>915</v>
      </c>
      <c r="E351" s="458" t="s">
        <v>1202</v>
      </c>
      <c r="F351" s="437" t="s">
        <v>1203</v>
      </c>
      <c r="G351" s="438"/>
      <c r="H351" s="439">
        <v>776.25</v>
      </c>
    </row>
    <row r="352" spans="1:8" s="575" customFormat="1" ht="15">
      <c r="A352" s="460" t="s">
        <v>1125</v>
      </c>
      <c r="B352" s="456" t="s">
        <v>914</v>
      </c>
      <c r="C352" s="437"/>
      <c r="D352" s="437" t="s">
        <v>915</v>
      </c>
      <c r="E352" s="458" t="s">
        <v>1506</v>
      </c>
      <c r="F352" s="437" t="s">
        <v>1507</v>
      </c>
      <c r="G352" s="438"/>
      <c r="H352" s="439">
        <v>776.25</v>
      </c>
    </row>
    <row r="353" spans="1:8" s="575" customFormat="1" ht="22.5">
      <c r="A353" s="460" t="s">
        <v>1125</v>
      </c>
      <c r="B353" s="456" t="s">
        <v>914</v>
      </c>
      <c r="C353" s="437"/>
      <c r="D353" s="437" t="s">
        <v>915</v>
      </c>
      <c r="E353" s="458" t="s">
        <v>1508</v>
      </c>
      <c r="F353" s="437" t="s">
        <v>1509</v>
      </c>
      <c r="G353" s="438"/>
      <c r="H353" s="439">
        <v>879.5</v>
      </c>
    </row>
    <row r="354" spans="1:8" s="575" customFormat="1" ht="15">
      <c r="A354" s="460" t="s">
        <v>1125</v>
      </c>
      <c r="B354" s="456" t="s">
        <v>914</v>
      </c>
      <c r="C354" s="437"/>
      <c r="D354" s="437" t="s">
        <v>915</v>
      </c>
      <c r="E354" s="458" t="s">
        <v>1510</v>
      </c>
      <c r="F354" s="437" t="s">
        <v>1511</v>
      </c>
      <c r="G354" s="438"/>
      <c r="H354" s="439">
        <v>879.5</v>
      </c>
    </row>
    <row r="355" spans="1:8" s="575" customFormat="1" ht="22.5">
      <c r="A355" s="460" t="s">
        <v>1125</v>
      </c>
      <c r="B355" s="456" t="s">
        <v>914</v>
      </c>
      <c r="C355" s="437"/>
      <c r="D355" s="437" t="s">
        <v>915</v>
      </c>
      <c r="E355" s="458" t="s">
        <v>1512</v>
      </c>
      <c r="F355" s="437" t="s">
        <v>1513</v>
      </c>
      <c r="G355" s="438"/>
      <c r="H355" s="439">
        <v>879.5</v>
      </c>
    </row>
    <row r="356" spans="1:8" s="575" customFormat="1" ht="15">
      <c r="A356" s="460" t="s">
        <v>1125</v>
      </c>
      <c r="B356" s="456" t="s">
        <v>914</v>
      </c>
      <c r="C356" s="437"/>
      <c r="D356" s="437" t="s">
        <v>915</v>
      </c>
      <c r="E356" s="458" t="s">
        <v>1514</v>
      </c>
      <c r="F356" s="437" t="s">
        <v>1515</v>
      </c>
      <c r="G356" s="438"/>
      <c r="H356" s="439">
        <v>879.5</v>
      </c>
    </row>
    <row r="357" spans="1:8" s="575" customFormat="1" ht="22.5">
      <c r="A357" s="460" t="s">
        <v>1125</v>
      </c>
      <c r="B357" s="456" t="s">
        <v>914</v>
      </c>
      <c r="C357" s="437"/>
      <c r="D357" s="437" t="s">
        <v>915</v>
      </c>
      <c r="E357" s="458" t="s">
        <v>1516</v>
      </c>
      <c r="F357" s="437" t="s">
        <v>1517</v>
      </c>
      <c r="G357" s="438"/>
      <c r="H357" s="439">
        <v>879.5</v>
      </c>
    </row>
    <row r="358" spans="1:8" s="575" customFormat="1" ht="22.5">
      <c r="A358" s="460" t="s">
        <v>1125</v>
      </c>
      <c r="B358" s="456" t="s">
        <v>914</v>
      </c>
      <c r="C358" s="437"/>
      <c r="D358" s="437" t="s">
        <v>915</v>
      </c>
      <c r="E358" s="458" t="s">
        <v>1518</v>
      </c>
      <c r="F358" s="437" t="s">
        <v>1519</v>
      </c>
      <c r="G358" s="438"/>
      <c r="H358" s="439">
        <v>879.5</v>
      </c>
    </row>
    <row r="359" spans="1:8" s="575" customFormat="1" ht="22.5">
      <c r="A359" s="460" t="s">
        <v>1125</v>
      </c>
      <c r="B359" s="456" t="s">
        <v>914</v>
      </c>
      <c r="C359" s="437"/>
      <c r="D359" s="437" t="s">
        <v>915</v>
      </c>
      <c r="E359" s="458" t="s">
        <v>1520</v>
      </c>
      <c r="F359" s="437" t="s">
        <v>1521</v>
      </c>
      <c r="G359" s="438"/>
      <c r="H359" s="439">
        <v>879.5</v>
      </c>
    </row>
    <row r="360" spans="1:8" s="575" customFormat="1" ht="15">
      <c r="A360" s="460" t="s">
        <v>1125</v>
      </c>
      <c r="B360" s="456" t="s">
        <v>914</v>
      </c>
      <c r="C360" s="437"/>
      <c r="D360" s="437" t="s">
        <v>915</v>
      </c>
      <c r="E360" s="458" t="s">
        <v>1272</v>
      </c>
      <c r="F360" s="437" t="s">
        <v>1273</v>
      </c>
      <c r="G360" s="438"/>
      <c r="H360" s="439">
        <v>879.5</v>
      </c>
    </row>
    <row r="361" spans="1:8" s="575" customFormat="1" ht="15">
      <c r="A361" s="460" t="s">
        <v>1125</v>
      </c>
      <c r="B361" s="456" t="s">
        <v>914</v>
      </c>
      <c r="C361" s="437"/>
      <c r="D361" s="437" t="s">
        <v>915</v>
      </c>
      <c r="E361" s="458" t="s">
        <v>1522</v>
      </c>
      <c r="F361" s="437" t="s">
        <v>1523</v>
      </c>
      <c r="G361" s="438"/>
      <c r="H361" s="439">
        <v>879.5</v>
      </c>
    </row>
    <row r="362" spans="1:8" s="575" customFormat="1" ht="15">
      <c r="A362" s="460" t="s">
        <v>1125</v>
      </c>
      <c r="B362" s="456" t="s">
        <v>914</v>
      </c>
      <c r="C362" s="437"/>
      <c r="D362" s="437" t="s">
        <v>915</v>
      </c>
      <c r="E362" s="458" t="s">
        <v>1524</v>
      </c>
      <c r="F362" s="437" t="s">
        <v>1525</v>
      </c>
      <c r="G362" s="438"/>
      <c r="H362" s="439">
        <v>879.5</v>
      </c>
    </row>
    <row r="363" spans="1:8" s="575" customFormat="1" ht="22.5">
      <c r="A363" s="576" t="s">
        <v>1125</v>
      </c>
      <c r="B363" s="577" t="s">
        <v>914</v>
      </c>
      <c r="C363" s="578"/>
      <c r="D363" s="578" t="s">
        <v>915</v>
      </c>
      <c r="E363" s="579" t="s">
        <v>1526</v>
      </c>
      <c r="F363" s="578" t="s">
        <v>1527</v>
      </c>
      <c r="G363" s="580"/>
      <c r="H363" s="581">
        <v>879.5</v>
      </c>
    </row>
    <row r="364" spans="1:8" s="575" customFormat="1" ht="15">
      <c r="A364" s="459" t="s">
        <v>1125</v>
      </c>
      <c r="B364" s="455" t="s">
        <v>914</v>
      </c>
      <c r="C364" s="434"/>
      <c r="D364" s="434" t="s">
        <v>915</v>
      </c>
      <c r="E364" s="457" t="s">
        <v>1528</v>
      </c>
      <c r="F364" s="434" t="s">
        <v>1529</v>
      </c>
      <c r="G364" s="435"/>
      <c r="H364" s="436">
        <v>879.5</v>
      </c>
    </row>
    <row r="365" spans="1:8" s="575" customFormat="1" ht="15">
      <c r="A365" s="460" t="s">
        <v>1125</v>
      </c>
      <c r="B365" s="456" t="s">
        <v>914</v>
      </c>
      <c r="C365" s="437"/>
      <c r="D365" s="437" t="s">
        <v>915</v>
      </c>
      <c r="E365" s="458" t="s">
        <v>1530</v>
      </c>
      <c r="F365" s="437" t="s">
        <v>1531</v>
      </c>
      <c r="G365" s="438"/>
      <c r="H365" s="439">
        <v>879.5</v>
      </c>
    </row>
    <row r="366" spans="1:8" s="575" customFormat="1" ht="22.5">
      <c r="A366" s="460" t="s">
        <v>1125</v>
      </c>
      <c r="B366" s="456" t="s">
        <v>914</v>
      </c>
      <c r="C366" s="437"/>
      <c r="D366" s="437" t="s">
        <v>915</v>
      </c>
      <c r="E366" s="458" t="s">
        <v>1532</v>
      </c>
      <c r="F366" s="437" t="s">
        <v>1533</v>
      </c>
      <c r="G366" s="438"/>
      <c r="H366" s="439">
        <v>879.5</v>
      </c>
    </row>
    <row r="367" spans="1:8" s="575" customFormat="1" ht="22.5">
      <c r="A367" s="460" t="s">
        <v>1125</v>
      </c>
      <c r="B367" s="456" t="s">
        <v>914</v>
      </c>
      <c r="C367" s="437"/>
      <c r="D367" s="437" t="s">
        <v>915</v>
      </c>
      <c r="E367" s="458" t="s">
        <v>1534</v>
      </c>
      <c r="F367" s="437" t="s">
        <v>1535</v>
      </c>
      <c r="G367" s="438"/>
      <c r="H367" s="439">
        <v>879.5</v>
      </c>
    </row>
    <row r="368" spans="1:8" s="575" customFormat="1" ht="15">
      <c r="A368" s="460" t="s">
        <v>1125</v>
      </c>
      <c r="B368" s="456" t="s">
        <v>914</v>
      </c>
      <c r="C368" s="437"/>
      <c r="D368" s="437" t="s">
        <v>915</v>
      </c>
      <c r="E368" s="458" t="s">
        <v>1536</v>
      </c>
      <c r="F368" s="437" t="s">
        <v>1537</v>
      </c>
      <c r="G368" s="438"/>
      <c r="H368" s="439">
        <v>879.5</v>
      </c>
    </row>
    <row r="369" spans="1:8" s="575" customFormat="1" ht="15">
      <c r="A369" s="460" t="s">
        <v>1125</v>
      </c>
      <c r="B369" s="456" t="s">
        <v>914</v>
      </c>
      <c r="C369" s="437"/>
      <c r="D369" s="437" t="s">
        <v>915</v>
      </c>
      <c r="E369" s="458" t="s">
        <v>1538</v>
      </c>
      <c r="F369" s="437" t="s">
        <v>1539</v>
      </c>
      <c r="G369" s="438"/>
      <c r="H369" s="439">
        <v>879.5</v>
      </c>
    </row>
    <row r="370" spans="1:8" s="575" customFormat="1" ht="15">
      <c r="A370" s="460" t="s">
        <v>1125</v>
      </c>
      <c r="B370" s="456" t="s">
        <v>914</v>
      </c>
      <c r="C370" s="437"/>
      <c r="D370" s="437" t="s">
        <v>915</v>
      </c>
      <c r="E370" s="458" t="s">
        <v>1160</v>
      </c>
      <c r="F370" s="437" t="s">
        <v>1161</v>
      </c>
      <c r="G370" s="438"/>
      <c r="H370" s="439">
        <v>879.5</v>
      </c>
    </row>
    <row r="371" spans="1:8" s="575" customFormat="1" ht="15">
      <c r="A371" s="460" t="s">
        <v>1125</v>
      </c>
      <c r="B371" s="456" t="s">
        <v>914</v>
      </c>
      <c r="C371" s="437"/>
      <c r="D371" s="437" t="s">
        <v>915</v>
      </c>
      <c r="E371" s="458" t="s">
        <v>1540</v>
      </c>
      <c r="F371" s="437" t="s">
        <v>1541</v>
      </c>
      <c r="G371" s="438"/>
      <c r="H371" s="439">
        <v>879.5</v>
      </c>
    </row>
    <row r="372" spans="1:8" s="575" customFormat="1" ht="15">
      <c r="A372" s="460" t="s">
        <v>1125</v>
      </c>
      <c r="B372" s="456" t="s">
        <v>914</v>
      </c>
      <c r="C372" s="437"/>
      <c r="D372" s="437" t="s">
        <v>915</v>
      </c>
      <c r="E372" s="458" t="s">
        <v>1328</v>
      </c>
      <c r="F372" s="437" t="s">
        <v>1329</v>
      </c>
      <c r="G372" s="438"/>
      <c r="H372" s="439">
        <v>517.5</v>
      </c>
    </row>
    <row r="373" spans="1:8" s="575" customFormat="1" ht="15">
      <c r="A373" s="460" t="s">
        <v>1125</v>
      </c>
      <c r="B373" s="456" t="s">
        <v>914</v>
      </c>
      <c r="C373" s="437"/>
      <c r="D373" s="437" t="s">
        <v>915</v>
      </c>
      <c r="E373" s="458" t="s">
        <v>1542</v>
      </c>
      <c r="F373" s="437" t="s">
        <v>1543</v>
      </c>
      <c r="G373" s="438"/>
      <c r="H373" s="439">
        <v>517.5</v>
      </c>
    </row>
    <row r="374" spans="1:8" s="575" customFormat="1" ht="15">
      <c r="A374" s="460" t="s">
        <v>1125</v>
      </c>
      <c r="B374" s="456" t="s">
        <v>914</v>
      </c>
      <c r="C374" s="437"/>
      <c r="D374" s="437" t="s">
        <v>915</v>
      </c>
      <c r="E374" s="458" t="s">
        <v>1544</v>
      </c>
      <c r="F374" s="437" t="s">
        <v>1545</v>
      </c>
      <c r="G374" s="438"/>
      <c r="H374" s="439">
        <v>517.5</v>
      </c>
    </row>
    <row r="375" spans="1:8" s="575" customFormat="1" ht="22.5">
      <c r="A375" s="460" t="s">
        <v>1125</v>
      </c>
      <c r="B375" s="456" t="s">
        <v>914</v>
      </c>
      <c r="C375" s="437"/>
      <c r="D375" s="437" t="s">
        <v>915</v>
      </c>
      <c r="E375" s="458" t="s">
        <v>1546</v>
      </c>
      <c r="F375" s="437" t="s">
        <v>1547</v>
      </c>
      <c r="G375" s="438"/>
      <c r="H375" s="439">
        <v>517.5</v>
      </c>
    </row>
    <row r="376" spans="1:8" s="575" customFormat="1" ht="22.5">
      <c r="A376" s="460" t="s">
        <v>1125</v>
      </c>
      <c r="B376" s="456" t="s">
        <v>914</v>
      </c>
      <c r="C376" s="437"/>
      <c r="D376" s="437" t="s">
        <v>915</v>
      </c>
      <c r="E376" s="458" t="s">
        <v>1548</v>
      </c>
      <c r="F376" s="437" t="s">
        <v>1549</v>
      </c>
      <c r="G376" s="438"/>
      <c r="H376" s="439">
        <v>517.5</v>
      </c>
    </row>
    <row r="377" spans="1:8" s="575" customFormat="1" ht="22.5">
      <c r="A377" s="460" t="s">
        <v>1125</v>
      </c>
      <c r="B377" s="456" t="s">
        <v>914</v>
      </c>
      <c r="C377" s="437"/>
      <c r="D377" s="437" t="s">
        <v>915</v>
      </c>
      <c r="E377" s="458" t="s">
        <v>1550</v>
      </c>
      <c r="F377" s="437" t="s">
        <v>1551</v>
      </c>
      <c r="G377" s="438"/>
      <c r="H377" s="439">
        <v>517.5</v>
      </c>
    </row>
    <row r="378" spans="1:8" s="575" customFormat="1" ht="15">
      <c r="A378" s="460" t="s">
        <v>1125</v>
      </c>
      <c r="B378" s="456" t="s">
        <v>914</v>
      </c>
      <c r="C378" s="437"/>
      <c r="D378" s="437" t="s">
        <v>915</v>
      </c>
      <c r="E378" s="458" t="s">
        <v>1134</v>
      </c>
      <c r="F378" s="437" t="s">
        <v>1135</v>
      </c>
      <c r="G378" s="438"/>
      <c r="H378" s="439">
        <v>517.5</v>
      </c>
    </row>
    <row r="379" spans="1:8" s="575" customFormat="1" ht="22.5">
      <c r="A379" s="460" t="s">
        <v>1125</v>
      </c>
      <c r="B379" s="456" t="s">
        <v>914</v>
      </c>
      <c r="C379" s="437"/>
      <c r="D379" s="437" t="s">
        <v>915</v>
      </c>
      <c r="E379" s="458" t="s">
        <v>1552</v>
      </c>
      <c r="F379" s="437" t="s">
        <v>1553</v>
      </c>
      <c r="G379" s="438"/>
      <c r="H379" s="439">
        <v>517.5</v>
      </c>
    </row>
    <row r="380" spans="1:8" s="575" customFormat="1" ht="22.5">
      <c r="A380" s="460" t="s">
        <v>1125</v>
      </c>
      <c r="B380" s="456" t="s">
        <v>914</v>
      </c>
      <c r="C380" s="437"/>
      <c r="D380" s="437" t="s">
        <v>915</v>
      </c>
      <c r="E380" s="458" t="s">
        <v>1554</v>
      </c>
      <c r="F380" s="437" t="s">
        <v>1555</v>
      </c>
      <c r="G380" s="438"/>
      <c r="H380" s="439">
        <v>517.5</v>
      </c>
    </row>
    <row r="381" spans="1:8" s="575" customFormat="1" ht="15">
      <c r="A381" s="460" t="s">
        <v>1125</v>
      </c>
      <c r="B381" s="456" t="s">
        <v>914</v>
      </c>
      <c r="C381" s="437"/>
      <c r="D381" s="437" t="s">
        <v>915</v>
      </c>
      <c r="E381" s="458" t="s">
        <v>1556</v>
      </c>
      <c r="F381" s="437" t="s">
        <v>1557</v>
      </c>
      <c r="G381" s="438"/>
      <c r="H381" s="439">
        <v>517.5</v>
      </c>
    </row>
    <row r="382" spans="1:8" s="575" customFormat="1" ht="22.5">
      <c r="A382" s="460" t="s">
        <v>1125</v>
      </c>
      <c r="B382" s="456" t="s">
        <v>914</v>
      </c>
      <c r="C382" s="437"/>
      <c r="D382" s="437" t="s">
        <v>915</v>
      </c>
      <c r="E382" s="458" t="s">
        <v>1558</v>
      </c>
      <c r="F382" s="437" t="s">
        <v>1559</v>
      </c>
      <c r="G382" s="438"/>
      <c r="H382" s="439">
        <v>439.75</v>
      </c>
    </row>
    <row r="383" spans="1:8" s="575" customFormat="1" ht="15">
      <c r="A383" s="460" t="s">
        <v>1125</v>
      </c>
      <c r="B383" s="456" t="s">
        <v>914</v>
      </c>
      <c r="C383" s="437"/>
      <c r="D383" s="437" t="s">
        <v>915</v>
      </c>
      <c r="E383" s="458" t="s">
        <v>1560</v>
      </c>
      <c r="F383" s="437" t="s">
        <v>1561</v>
      </c>
      <c r="G383" s="438"/>
      <c r="H383" s="439">
        <v>439.75</v>
      </c>
    </row>
    <row r="384" spans="1:8" s="575" customFormat="1" ht="15">
      <c r="A384" s="460" t="s">
        <v>1125</v>
      </c>
      <c r="B384" s="456" t="s">
        <v>914</v>
      </c>
      <c r="C384" s="437"/>
      <c r="D384" s="437" t="s">
        <v>915</v>
      </c>
      <c r="E384" s="458" t="s">
        <v>1562</v>
      </c>
      <c r="F384" s="437" t="s">
        <v>1563</v>
      </c>
      <c r="G384" s="438"/>
      <c r="H384" s="439">
        <v>439.75</v>
      </c>
    </row>
    <row r="385" spans="1:8" s="575" customFormat="1" ht="15">
      <c r="A385" s="460" t="s">
        <v>1125</v>
      </c>
      <c r="B385" s="456" t="s">
        <v>914</v>
      </c>
      <c r="C385" s="437"/>
      <c r="D385" s="437" t="s">
        <v>915</v>
      </c>
      <c r="E385" s="458" t="s">
        <v>1266</v>
      </c>
      <c r="F385" s="437" t="s">
        <v>1267</v>
      </c>
      <c r="G385" s="438"/>
      <c r="H385" s="439">
        <v>439.75</v>
      </c>
    </row>
    <row r="386" spans="1:8" s="575" customFormat="1" ht="22.5">
      <c r="A386" s="460" t="s">
        <v>1125</v>
      </c>
      <c r="B386" s="456" t="s">
        <v>914</v>
      </c>
      <c r="C386" s="437"/>
      <c r="D386" s="437" t="s">
        <v>915</v>
      </c>
      <c r="E386" s="458" t="s">
        <v>1564</v>
      </c>
      <c r="F386" s="437" t="s">
        <v>1565</v>
      </c>
      <c r="G386" s="438"/>
      <c r="H386" s="439">
        <v>439.75</v>
      </c>
    </row>
    <row r="387" spans="1:8" s="575" customFormat="1" ht="15">
      <c r="A387" s="460" t="s">
        <v>1125</v>
      </c>
      <c r="B387" s="456" t="s">
        <v>914</v>
      </c>
      <c r="C387" s="437"/>
      <c r="D387" s="437" t="s">
        <v>915</v>
      </c>
      <c r="E387" s="458" t="s">
        <v>1566</v>
      </c>
      <c r="F387" s="437" t="s">
        <v>1567</v>
      </c>
      <c r="G387" s="438"/>
      <c r="H387" s="439">
        <v>439.75</v>
      </c>
    </row>
    <row r="388" spans="1:8" s="575" customFormat="1" ht="15">
      <c r="A388" s="460" t="s">
        <v>1125</v>
      </c>
      <c r="B388" s="456" t="s">
        <v>914</v>
      </c>
      <c r="C388" s="437"/>
      <c r="D388" s="437" t="s">
        <v>915</v>
      </c>
      <c r="E388" s="458" t="s">
        <v>1184</v>
      </c>
      <c r="F388" s="437" t="s">
        <v>1185</v>
      </c>
      <c r="G388" s="438"/>
      <c r="H388" s="439">
        <v>439.75</v>
      </c>
    </row>
    <row r="389" spans="1:8" s="575" customFormat="1" ht="15">
      <c r="A389" s="460" t="s">
        <v>1125</v>
      </c>
      <c r="B389" s="456" t="s">
        <v>914</v>
      </c>
      <c r="C389" s="437"/>
      <c r="D389" s="437" t="s">
        <v>915</v>
      </c>
      <c r="E389" s="458" t="s">
        <v>1186</v>
      </c>
      <c r="F389" s="437" t="s">
        <v>1187</v>
      </c>
      <c r="G389" s="438"/>
      <c r="H389" s="439">
        <v>439.75</v>
      </c>
    </row>
    <row r="390" spans="1:8" s="575" customFormat="1" ht="15">
      <c r="A390" s="460" t="s">
        <v>1125</v>
      </c>
      <c r="B390" s="456" t="s">
        <v>914</v>
      </c>
      <c r="C390" s="437"/>
      <c r="D390" s="437" t="s">
        <v>915</v>
      </c>
      <c r="E390" s="458" t="s">
        <v>1568</v>
      </c>
      <c r="F390" s="437" t="s">
        <v>1569</v>
      </c>
      <c r="G390" s="438"/>
      <c r="H390" s="439">
        <v>439.75</v>
      </c>
    </row>
    <row r="391" spans="1:8" s="575" customFormat="1" ht="15">
      <c r="A391" s="460" t="s">
        <v>1125</v>
      </c>
      <c r="B391" s="456" t="s">
        <v>914</v>
      </c>
      <c r="C391" s="437"/>
      <c r="D391" s="437" t="s">
        <v>915</v>
      </c>
      <c r="E391" s="458" t="s">
        <v>1570</v>
      </c>
      <c r="F391" s="437" t="s">
        <v>1571</v>
      </c>
      <c r="G391" s="438"/>
      <c r="H391" s="439">
        <v>439.75</v>
      </c>
    </row>
    <row r="392" spans="1:8" s="575" customFormat="1" ht="15">
      <c r="A392" s="460" t="s">
        <v>1125</v>
      </c>
      <c r="B392" s="456" t="s">
        <v>914</v>
      </c>
      <c r="C392" s="437"/>
      <c r="D392" s="437" t="s">
        <v>915</v>
      </c>
      <c r="E392" s="458" t="s">
        <v>1572</v>
      </c>
      <c r="F392" s="437" t="s">
        <v>1573</v>
      </c>
      <c r="G392" s="438"/>
      <c r="H392" s="439">
        <v>439.75</v>
      </c>
    </row>
    <row r="393" spans="1:8" s="575" customFormat="1" ht="15">
      <c r="A393" s="460" t="s">
        <v>1125</v>
      </c>
      <c r="B393" s="456" t="s">
        <v>914</v>
      </c>
      <c r="C393" s="437"/>
      <c r="D393" s="437" t="s">
        <v>915</v>
      </c>
      <c r="E393" s="458" t="s">
        <v>1574</v>
      </c>
      <c r="F393" s="437" t="s">
        <v>1575</v>
      </c>
      <c r="G393" s="438"/>
      <c r="H393" s="439">
        <v>439.75</v>
      </c>
    </row>
    <row r="394" spans="1:8" s="575" customFormat="1" ht="15">
      <c r="A394" s="460" t="s">
        <v>1125</v>
      </c>
      <c r="B394" s="456" t="s">
        <v>914</v>
      </c>
      <c r="C394" s="437"/>
      <c r="D394" s="437" t="s">
        <v>915</v>
      </c>
      <c r="E394" s="458" t="s">
        <v>1576</v>
      </c>
      <c r="F394" s="437" t="s">
        <v>1577</v>
      </c>
      <c r="G394" s="438"/>
      <c r="H394" s="439">
        <v>439.75</v>
      </c>
    </row>
    <row r="395" spans="1:8" s="575" customFormat="1" ht="15">
      <c r="A395" s="460" t="s">
        <v>1125</v>
      </c>
      <c r="B395" s="456" t="s">
        <v>914</v>
      </c>
      <c r="C395" s="437"/>
      <c r="D395" s="437" t="s">
        <v>915</v>
      </c>
      <c r="E395" s="458" t="s">
        <v>1578</v>
      </c>
      <c r="F395" s="437" t="s">
        <v>1579</v>
      </c>
      <c r="G395" s="438"/>
      <c r="H395" s="439">
        <v>439.75</v>
      </c>
    </row>
    <row r="396" spans="1:8" s="575" customFormat="1" ht="15">
      <c r="A396" s="460" t="s">
        <v>1125</v>
      </c>
      <c r="B396" s="456" t="s">
        <v>914</v>
      </c>
      <c r="C396" s="437"/>
      <c r="D396" s="437" t="s">
        <v>915</v>
      </c>
      <c r="E396" s="458" t="s">
        <v>1580</v>
      </c>
      <c r="F396" s="437" t="s">
        <v>1581</v>
      </c>
      <c r="G396" s="438"/>
      <c r="H396" s="439">
        <v>439.75</v>
      </c>
    </row>
    <row r="397" spans="1:8" s="575" customFormat="1" ht="15">
      <c r="A397" s="460" t="s">
        <v>1125</v>
      </c>
      <c r="B397" s="456" t="s">
        <v>914</v>
      </c>
      <c r="C397" s="437"/>
      <c r="D397" s="437" t="s">
        <v>915</v>
      </c>
      <c r="E397" s="458" t="s">
        <v>1582</v>
      </c>
      <c r="F397" s="437" t="s">
        <v>1583</v>
      </c>
      <c r="G397" s="438"/>
      <c r="H397" s="439">
        <v>517.5</v>
      </c>
    </row>
    <row r="398" spans="1:8" s="575" customFormat="1" ht="15">
      <c r="A398" s="460" t="s">
        <v>1125</v>
      </c>
      <c r="B398" s="456" t="s">
        <v>914</v>
      </c>
      <c r="C398" s="437"/>
      <c r="D398" s="437" t="s">
        <v>915</v>
      </c>
      <c r="E398" s="458" t="s">
        <v>1584</v>
      </c>
      <c r="F398" s="437" t="s">
        <v>1585</v>
      </c>
      <c r="G398" s="438"/>
      <c r="H398" s="439">
        <v>517.5</v>
      </c>
    </row>
    <row r="399" spans="1:8" s="575" customFormat="1" ht="15">
      <c r="A399" s="460" t="s">
        <v>1125</v>
      </c>
      <c r="B399" s="456" t="s">
        <v>914</v>
      </c>
      <c r="C399" s="437"/>
      <c r="D399" s="437" t="s">
        <v>915</v>
      </c>
      <c r="E399" s="458" t="s">
        <v>1586</v>
      </c>
      <c r="F399" s="437" t="s">
        <v>1587</v>
      </c>
      <c r="G399" s="438"/>
      <c r="H399" s="439">
        <v>517.5</v>
      </c>
    </row>
    <row r="400" spans="1:8" s="575" customFormat="1" ht="15">
      <c r="A400" s="576" t="s">
        <v>1125</v>
      </c>
      <c r="B400" s="577" t="s">
        <v>914</v>
      </c>
      <c r="C400" s="578"/>
      <c r="D400" s="578" t="s">
        <v>915</v>
      </c>
      <c r="E400" s="579" t="s">
        <v>1588</v>
      </c>
      <c r="F400" s="578" t="s">
        <v>1589</v>
      </c>
      <c r="G400" s="580"/>
      <c r="H400" s="581">
        <v>517.5</v>
      </c>
    </row>
    <row r="401" spans="1:8" s="575" customFormat="1" ht="15">
      <c r="A401" s="459" t="s">
        <v>1125</v>
      </c>
      <c r="B401" s="455" t="s">
        <v>914</v>
      </c>
      <c r="C401" s="434"/>
      <c r="D401" s="434" t="s">
        <v>915</v>
      </c>
      <c r="E401" s="457" t="s">
        <v>1194</v>
      </c>
      <c r="F401" s="434" t="s">
        <v>1195</v>
      </c>
      <c r="G401" s="435"/>
      <c r="H401" s="436">
        <v>517.5</v>
      </c>
    </row>
    <row r="402" spans="1:8" s="575" customFormat="1" ht="22.5">
      <c r="A402" s="460" t="s">
        <v>1125</v>
      </c>
      <c r="B402" s="456" t="s">
        <v>914</v>
      </c>
      <c r="C402" s="437"/>
      <c r="D402" s="437" t="s">
        <v>915</v>
      </c>
      <c r="E402" s="458" t="s">
        <v>1590</v>
      </c>
      <c r="F402" s="437" t="s">
        <v>1591</v>
      </c>
      <c r="G402" s="438"/>
      <c r="H402" s="439">
        <v>517.5</v>
      </c>
    </row>
    <row r="403" spans="1:8" s="575" customFormat="1" ht="15">
      <c r="A403" s="460" t="s">
        <v>1125</v>
      </c>
      <c r="B403" s="456" t="s">
        <v>914</v>
      </c>
      <c r="C403" s="437"/>
      <c r="D403" s="437" t="s">
        <v>915</v>
      </c>
      <c r="E403" s="458" t="s">
        <v>1270</v>
      </c>
      <c r="F403" s="437" t="s">
        <v>1271</v>
      </c>
      <c r="G403" s="438"/>
      <c r="H403" s="439">
        <v>517.5</v>
      </c>
    </row>
    <row r="404" spans="1:8" s="575" customFormat="1" ht="22.5">
      <c r="A404" s="460" t="s">
        <v>1125</v>
      </c>
      <c r="B404" s="456" t="s">
        <v>914</v>
      </c>
      <c r="C404" s="437"/>
      <c r="D404" s="437" t="s">
        <v>915</v>
      </c>
      <c r="E404" s="458" t="s">
        <v>1592</v>
      </c>
      <c r="F404" s="437" t="s">
        <v>1593</v>
      </c>
      <c r="G404" s="438"/>
      <c r="H404" s="439">
        <v>517.5</v>
      </c>
    </row>
    <row r="405" spans="1:8" s="575" customFormat="1" ht="15">
      <c r="A405" s="460" t="s">
        <v>1125</v>
      </c>
      <c r="B405" s="456" t="s">
        <v>914</v>
      </c>
      <c r="C405" s="437"/>
      <c r="D405" s="437" t="s">
        <v>915</v>
      </c>
      <c r="E405" s="458" t="s">
        <v>1594</v>
      </c>
      <c r="F405" s="437" t="s">
        <v>1595</v>
      </c>
      <c r="G405" s="438"/>
      <c r="H405" s="439">
        <v>517.5</v>
      </c>
    </row>
    <row r="406" spans="1:8" s="575" customFormat="1" ht="15">
      <c r="A406" s="460" t="s">
        <v>1125</v>
      </c>
      <c r="B406" s="456" t="s">
        <v>914</v>
      </c>
      <c r="C406" s="437"/>
      <c r="D406" s="437" t="s">
        <v>915</v>
      </c>
      <c r="E406" s="458" t="s">
        <v>1596</v>
      </c>
      <c r="F406" s="437" t="s">
        <v>1597</v>
      </c>
      <c r="G406" s="438"/>
      <c r="H406" s="439">
        <v>517.5</v>
      </c>
    </row>
    <row r="407" spans="1:8" s="575" customFormat="1" ht="15">
      <c r="A407" s="460" t="s">
        <v>1125</v>
      </c>
      <c r="B407" s="456" t="s">
        <v>914</v>
      </c>
      <c r="C407" s="437"/>
      <c r="D407" s="437" t="s">
        <v>915</v>
      </c>
      <c r="E407" s="458" t="s">
        <v>1598</v>
      </c>
      <c r="F407" s="437" t="s">
        <v>1599</v>
      </c>
      <c r="G407" s="438"/>
      <c r="H407" s="439">
        <v>517.5</v>
      </c>
    </row>
    <row r="408" spans="1:8" s="575" customFormat="1" ht="15">
      <c r="A408" s="460" t="s">
        <v>1125</v>
      </c>
      <c r="B408" s="456" t="s">
        <v>914</v>
      </c>
      <c r="C408" s="437"/>
      <c r="D408" s="437" t="s">
        <v>915</v>
      </c>
      <c r="E408" s="458" t="s">
        <v>1600</v>
      </c>
      <c r="F408" s="437" t="s">
        <v>1601</v>
      </c>
      <c r="G408" s="438"/>
      <c r="H408" s="439">
        <v>517.5</v>
      </c>
    </row>
    <row r="409" spans="1:8" s="575" customFormat="1" ht="15">
      <c r="A409" s="460" t="s">
        <v>1125</v>
      </c>
      <c r="B409" s="456" t="s">
        <v>914</v>
      </c>
      <c r="C409" s="437"/>
      <c r="D409" s="437" t="s">
        <v>915</v>
      </c>
      <c r="E409" s="458" t="s">
        <v>1220</v>
      </c>
      <c r="F409" s="437" t="s">
        <v>1221</v>
      </c>
      <c r="G409" s="438"/>
      <c r="H409" s="439">
        <v>517.5</v>
      </c>
    </row>
    <row r="410" spans="1:8" s="575" customFormat="1" ht="22.5">
      <c r="A410" s="460" t="s">
        <v>1125</v>
      </c>
      <c r="B410" s="456" t="s">
        <v>914</v>
      </c>
      <c r="C410" s="437"/>
      <c r="D410" s="437" t="s">
        <v>915</v>
      </c>
      <c r="E410" s="458" t="s">
        <v>1602</v>
      </c>
      <c r="F410" s="437" t="s">
        <v>1295</v>
      </c>
      <c r="G410" s="438"/>
      <c r="H410" s="439">
        <v>517.5</v>
      </c>
    </row>
    <row r="411" spans="1:8" s="575" customFormat="1" ht="15">
      <c r="A411" s="460" t="s">
        <v>1125</v>
      </c>
      <c r="B411" s="456" t="s">
        <v>914</v>
      </c>
      <c r="C411" s="437"/>
      <c r="D411" s="437" t="s">
        <v>915</v>
      </c>
      <c r="E411" s="458" t="s">
        <v>1603</v>
      </c>
      <c r="F411" s="437" t="s">
        <v>1604</v>
      </c>
      <c r="G411" s="438"/>
      <c r="H411" s="439">
        <v>517.5</v>
      </c>
    </row>
    <row r="412" spans="1:8" s="575" customFormat="1" ht="22.5">
      <c r="A412" s="460" t="s">
        <v>1125</v>
      </c>
      <c r="B412" s="456" t="s">
        <v>914</v>
      </c>
      <c r="C412" s="437"/>
      <c r="D412" s="437" t="s">
        <v>915</v>
      </c>
      <c r="E412" s="458" t="s">
        <v>1605</v>
      </c>
      <c r="F412" s="437" t="s">
        <v>1606</v>
      </c>
      <c r="G412" s="438"/>
      <c r="H412" s="439">
        <v>517.5</v>
      </c>
    </row>
    <row r="413" spans="1:8" s="575" customFormat="1" ht="22.5">
      <c r="A413" s="460" t="s">
        <v>1125</v>
      </c>
      <c r="B413" s="456" t="s">
        <v>914</v>
      </c>
      <c r="C413" s="437"/>
      <c r="D413" s="437" t="s">
        <v>915</v>
      </c>
      <c r="E413" s="458" t="s">
        <v>1607</v>
      </c>
      <c r="F413" s="437" t="s">
        <v>1608</v>
      </c>
      <c r="G413" s="438"/>
      <c r="H413" s="439">
        <v>517.5</v>
      </c>
    </row>
    <row r="414" spans="1:8" s="575" customFormat="1" ht="15">
      <c r="A414" s="460" t="s">
        <v>1125</v>
      </c>
      <c r="B414" s="456" t="s">
        <v>914</v>
      </c>
      <c r="C414" s="437"/>
      <c r="D414" s="437" t="s">
        <v>915</v>
      </c>
      <c r="E414" s="458" t="s">
        <v>1609</v>
      </c>
      <c r="F414" s="437" t="s">
        <v>1610</v>
      </c>
      <c r="G414" s="438"/>
      <c r="H414" s="439">
        <v>517.5</v>
      </c>
    </row>
    <row r="415" spans="1:8" s="575" customFormat="1" ht="15">
      <c r="A415" s="460" t="s">
        <v>1125</v>
      </c>
      <c r="B415" s="456" t="s">
        <v>914</v>
      </c>
      <c r="C415" s="437"/>
      <c r="D415" s="437" t="s">
        <v>915</v>
      </c>
      <c r="E415" s="458" t="s">
        <v>1611</v>
      </c>
      <c r="F415" s="437" t="s">
        <v>1612</v>
      </c>
      <c r="G415" s="438"/>
      <c r="H415" s="439">
        <v>517.5</v>
      </c>
    </row>
    <row r="416" spans="1:8" s="575" customFormat="1" ht="15">
      <c r="A416" s="460" t="s">
        <v>1125</v>
      </c>
      <c r="B416" s="456" t="s">
        <v>914</v>
      </c>
      <c r="C416" s="437"/>
      <c r="D416" s="437" t="s">
        <v>915</v>
      </c>
      <c r="E416" s="458" t="s">
        <v>1613</v>
      </c>
      <c r="F416" s="437" t="s">
        <v>1614</v>
      </c>
      <c r="G416" s="438"/>
      <c r="H416" s="439">
        <v>517.5</v>
      </c>
    </row>
    <row r="417" spans="1:8" s="575" customFormat="1" ht="15">
      <c r="A417" s="460" t="s">
        <v>1125</v>
      </c>
      <c r="B417" s="456" t="s">
        <v>914</v>
      </c>
      <c r="C417" s="437"/>
      <c r="D417" s="437" t="s">
        <v>915</v>
      </c>
      <c r="E417" s="458" t="s">
        <v>1615</v>
      </c>
      <c r="F417" s="437" t="s">
        <v>1616</v>
      </c>
      <c r="G417" s="438"/>
      <c r="H417" s="439">
        <v>517.5</v>
      </c>
    </row>
    <row r="418" spans="1:8" s="575" customFormat="1" ht="22.5">
      <c r="A418" s="460" t="s">
        <v>1125</v>
      </c>
      <c r="B418" s="456" t="s">
        <v>914</v>
      </c>
      <c r="C418" s="437"/>
      <c r="D418" s="437" t="s">
        <v>915</v>
      </c>
      <c r="E418" s="458" t="s">
        <v>1617</v>
      </c>
      <c r="F418" s="437" t="s">
        <v>1618</v>
      </c>
      <c r="G418" s="438"/>
      <c r="H418" s="439">
        <v>517.5</v>
      </c>
    </row>
    <row r="419" spans="1:8" s="575" customFormat="1" ht="15">
      <c r="A419" s="460" t="s">
        <v>1125</v>
      </c>
      <c r="B419" s="456" t="s">
        <v>914</v>
      </c>
      <c r="C419" s="437"/>
      <c r="D419" s="437" t="s">
        <v>915</v>
      </c>
      <c r="E419" s="458" t="s">
        <v>1619</v>
      </c>
      <c r="F419" s="437" t="s">
        <v>1620</v>
      </c>
      <c r="G419" s="438"/>
      <c r="H419" s="439">
        <v>517.5</v>
      </c>
    </row>
    <row r="420" spans="1:8" s="575" customFormat="1" ht="15">
      <c r="A420" s="460" t="s">
        <v>1125</v>
      </c>
      <c r="B420" s="456" t="s">
        <v>914</v>
      </c>
      <c r="C420" s="437"/>
      <c r="D420" s="437" t="s">
        <v>915</v>
      </c>
      <c r="E420" s="458" t="s">
        <v>1621</v>
      </c>
      <c r="F420" s="437" t="s">
        <v>1622</v>
      </c>
      <c r="G420" s="438"/>
      <c r="H420" s="439">
        <v>439.75</v>
      </c>
    </row>
    <row r="421" spans="1:8" s="575" customFormat="1" ht="22.5">
      <c r="A421" s="460" t="s">
        <v>1125</v>
      </c>
      <c r="B421" s="456" t="s">
        <v>914</v>
      </c>
      <c r="C421" s="437"/>
      <c r="D421" s="437" t="s">
        <v>915</v>
      </c>
      <c r="E421" s="458" t="s">
        <v>1623</v>
      </c>
      <c r="F421" s="437" t="s">
        <v>1624</v>
      </c>
      <c r="G421" s="438"/>
      <c r="H421" s="439">
        <v>439.75</v>
      </c>
    </row>
    <row r="422" spans="1:8" s="575" customFormat="1" ht="15">
      <c r="A422" s="460" t="s">
        <v>1125</v>
      </c>
      <c r="B422" s="456" t="s">
        <v>914</v>
      </c>
      <c r="C422" s="437"/>
      <c r="D422" s="437" t="s">
        <v>915</v>
      </c>
      <c r="E422" s="458" t="s">
        <v>1625</v>
      </c>
      <c r="F422" s="437" t="s">
        <v>1626</v>
      </c>
      <c r="G422" s="438"/>
      <c r="H422" s="439">
        <v>439.75</v>
      </c>
    </row>
    <row r="423" spans="1:8" s="575" customFormat="1" ht="15">
      <c r="A423" s="460" t="s">
        <v>1125</v>
      </c>
      <c r="B423" s="456" t="s">
        <v>914</v>
      </c>
      <c r="C423" s="437"/>
      <c r="D423" s="437" t="s">
        <v>915</v>
      </c>
      <c r="E423" s="458" t="s">
        <v>1627</v>
      </c>
      <c r="F423" s="437" t="s">
        <v>1628</v>
      </c>
      <c r="G423" s="438"/>
      <c r="H423" s="439">
        <v>439.75</v>
      </c>
    </row>
    <row r="424" spans="1:8" s="575" customFormat="1" ht="22.5">
      <c r="A424" s="460" t="s">
        <v>1125</v>
      </c>
      <c r="B424" s="456" t="s">
        <v>914</v>
      </c>
      <c r="C424" s="437"/>
      <c r="D424" s="437" t="s">
        <v>915</v>
      </c>
      <c r="E424" s="458" t="s">
        <v>1629</v>
      </c>
      <c r="F424" s="437" t="s">
        <v>1630</v>
      </c>
      <c r="G424" s="438"/>
      <c r="H424" s="439">
        <v>439.75</v>
      </c>
    </row>
    <row r="425" spans="1:8" s="575" customFormat="1" ht="15">
      <c r="A425" s="460" t="s">
        <v>1125</v>
      </c>
      <c r="B425" s="456" t="s">
        <v>914</v>
      </c>
      <c r="C425" s="437"/>
      <c r="D425" s="437" t="s">
        <v>915</v>
      </c>
      <c r="E425" s="458" t="s">
        <v>1280</v>
      </c>
      <c r="F425" s="437" t="s">
        <v>1281</v>
      </c>
      <c r="G425" s="438"/>
      <c r="H425" s="439">
        <v>439.75</v>
      </c>
    </row>
    <row r="426" spans="1:8" s="575" customFormat="1" ht="15">
      <c r="A426" s="460" t="s">
        <v>1125</v>
      </c>
      <c r="B426" s="456" t="s">
        <v>914</v>
      </c>
      <c r="C426" s="437"/>
      <c r="D426" s="437" t="s">
        <v>915</v>
      </c>
      <c r="E426" s="458" t="s">
        <v>1282</v>
      </c>
      <c r="F426" s="437" t="s">
        <v>1283</v>
      </c>
      <c r="G426" s="438"/>
      <c r="H426" s="439">
        <v>439.75</v>
      </c>
    </row>
    <row r="427" spans="1:8" s="575" customFormat="1" ht="22.5">
      <c r="A427" s="460" t="s">
        <v>1125</v>
      </c>
      <c r="B427" s="456" t="s">
        <v>914</v>
      </c>
      <c r="C427" s="437"/>
      <c r="D427" s="437" t="s">
        <v>915</v>
      </c>
      <c r="E427" s="458" t="s">
        <v>1631</v>
      </c>
      <c r="F427" s="437" t="s">
        <v>1632</v>
      </c>
      <c r="G427" s="438"/>
      <c r="H427" s="439">
        <v>439.75</v>
      </c>
    </row>
    <row r="428" spans="1:8" s="575" customFormat="1" ht="22.5">
      <c r="A428" s="460" t="s">
        <v>1125</v>
      </c>
      <c r="B428" s="456" t="s">
        <v>914</v>
      </c>
      <c r="C428" s="437"/>
      <c r="D428" s="437" t="s">
        <v>915</v>
      </c>
      <c r="E428" s="458" t="s">
        <v>1633</v>
      </c>
      <c r="F428" s="437" t="s">
        <v>1634</v>
      </c>
      <c r="G428" s="438"/>
      <c r="H428" s="439">
        <v>517.5</v>
      </c>
    </row>
    <row r="429" spans="1:8" s="575" customFormat="1" ht="22.5">
      <c r="A429" s="460" t="s">
        <v>1125</v>
      </c>
      <c r="B429" s="456" t="s">
        <v>914</v>
      </c>
      <c r="C429" s="437"/>
      <c r="D429" s="437" t="s">
        <v>915</v>
      </c>
      <c r="E429" s="458" t="s">
        <v>1635</v>
      </c>
      <c r="F429" s="437" t="s">
        <v>1636</v>
      </c>
      <c r="G429" s="438"/>
      <c r="H429" s="439">
        <v>517.5</v>
      </c>
    </row>
    <row r="430" spans="1:8" s="575" customFormat="1" ht="15">
      <c r="A430" s="460" t="s">
        <v>1125</v>
      </c>
      <c r="B430" s="456" t="s">
        <v>914</v>
      </c>
      <c r="C430" s="437"/>
      <c r="D430" s="437" t="s">
        <v>915</v>
      </c>
      <c r="E430" s="458" t="s">
        <v>1316</v>
      </c>
      <c r="F430" s="437" t="s">
        <v>1317</v>
      </c>
      <c r="G430" s="438"/>
      <c r="H430" s="439">
        <v>517.5</v>
      </c>
    </row>
    <row r="431" spans="1:8" s="575" customFormat="1" ht="15">
      <c r="A431" s="460" t="s">
        <v>1125</v>
      </c>
      <c r="B431" s="456" t="s">
        <v>914</v>
      </c>
      <c r="C431" s="437"/>
      <c r="D431" s="437" t="s">
        <v>915</v>
      </c>
      <c r="E431" s="458" t="s">
        <v>1637</v>
      </c>
      <c r="F431" s="437" t="s">
        <v>1638</v>
      </c>
      <c r="G431" s="438"/>
      <c r="H431" s="439">
        <v>517.5</v>
      </c>
    </row>
    <row r="432" spans="1:8" s="575" customFormat="1" ht="22.5">
      <c r="A432" s="460" t="s">
        <v>1125</v>
      </c>
      <c r="B432" s="456" t="s">
        <v>914</v>
      </c>
      <c r="C432" s="437"/>
      <c r="D432" s="437" t="s">
        <v>915</v>
      </c>
      <c r="E432" s="458" t="s">
        <v>1639</v>
      </c>
      <c r="F432" s="437" t="s">
        <v>1640</v>
      </c>
      <c r="G432" s="438"/>
      <c r="H432" s="439">
        <v>517.5</v>
      </c>
    </row>
    <row r="433" spans="1:8" s="575" customFormat="1" ht="15">
      <c r="A433" s="460" t="s">
        <v>1125</v>
      </c>
      <c r="B433" s="456" t="s">
        <v>914</v>
      </c>
      <c r="C433" s="437"/>
      <c r="D433" s="437" t="s">
        <v>915</v>
      </c>
      <c r="E433" s="458" t="s">
        <v>1641</v>
      </c>
      <c r="F433" s="437" t="s">
        <v>1642</v>
      </c>
      <c r="G433" s="438"/>
      <c r="H433" s="439">
        <v>439.75</v>
      </c>
    </row>
    <row r="434" spans="1:8" s="575" customFormat="1" ht="15">
      <c r="A434" s="460" t="s">
        <v>1125</v>
      </c>
      <c r="B434" s="456" t="s">
        <v>914</v>
      </c>
      <c r="C434" s="437"/>
      <c r="D434" s="437" t="s">
        <v>915</v>
      </c>
      <c r="E434" s="458" t="s">
        <v>1246</v>
      </c>
      <c r="F434" s="437" t="s">
        <v>1247</v>
      </c>
      <c r="G434" s="438"/>
      <c r="H434" s="439">
        <v>439.75</v>
      </c>
    </row>
    <row r="435" spans="1:8" s="575" customFormat="1" ht="15">
      <c r="A435" s="460" t="s">
        <v>1125</v>
      </c>
      <c r="B435" s="456" t="s">
        <v>914</v>
      </c>
      <c r="C435" s="437"/>
      <c r="D435" s="437" t="s">
        <v>915</v>
      </c>
      <c r="E435" s="458" t="s">
        <v>1643</v>
      </c>
      <c r="F435" s="437" t="s">
        <v>1644</v>
      </c>
      <c r="G435" s="438"/>
      <c r="H435" s="439">
        <v>439.75</v>
      </c>
    </row>
    <row r="436" spans="1:8" s="575" customFormat="1" ht="22.5">
      <c r="A436" s="460" t="s">
        <v>1125</v>
      </c>
      <c r="B436" s="456" t="s">
        <v>914</v>
      </c>
      <c r="C436" s="437"/>
      <c r="D436" s="437" t="s">
        <v>915</v>
      </c>
      <c r="E436" s="458" t="s">
        <v>934</v>
      </c>
      <c r="F436" s="437" t="s">
        <v>935</v>
      </c>
      <c r="G436" s="438"/>
      <c r="H436" s="439">
        <v>439.75</v>
      </c>
    </row>
    <row r="437" spans="1:8" s="575" customFormat="1" ht="15">
      <c r="A437" s="576" t="s">
        <v>1125</v>
      </c>
      <c r="B437" s="577" t="s">
        <v>914</v>
      </c>
      <c r="C437" s="578"/>
      <c r="D437" s="578" t="s">
        <v>915</v>
      </c>
      <c r="E437" s="579" t="s">
        <v>1645</v>
      </c>
      <c r="F437" s="578" t="s">
        <v>1646</v>
      </c>
      <c r="G437" s="580"/>
      <c r="H437" s="581">
        <v>439.75</v>
      </c>
    </row>
    <row r="438" spans="1:8" s="575" customFormat="1" ht="15">
      <c r="A438" s="459" t="s">
        <v>1125</v>
      </c>
      <c r="B438" s="455" t="s">
        <v>914</v>
      </c>
      <c r="C438" s="434"/>
      <c r="D438" s="434" t="s">
        <v>915</v>
      </c>
      <c r="E438" s="457" t="s">
        <v>1647</v>
      </c>
      <c r="F438" s="434" t="s">
        <v>1648</v>
      </c>
      <c r="G438" s="435"/>
      <c r="H438" s="436">
        <v>439.75</v>
      </c>
    </row>
    <row r="439" spans="1:8" s="575" customFormat="1" ht="15">
      <c r="A439" s="460" t="s">
        <v>1125</v>
      </c>
      <c r="B439" s="456" t="s">
        <v>914</v>
      </c>
      <c r="C439" s="437"/>
      <c r="D439" s="437" t="s">
        <v>915</v>
      </c>
      <c r="E439" s="458" t="s">
        <v>1649</v>
      </c>
      <c r="F439" s="437" t="s">
        <v>1650</v>
      </c>
      <c r="G439" s="438"/>
      <c r="H439" s="439">
        <v>439.75</v>
      </c>
    </row>
    <row r="440" spans="1:8" s="575" customFormat="1" ht="22.5">
      <c r="A440" s="460" t="s">
        <v>1125</v>
      </c>
      <c r="B440" s="456" t="s">
        <v>914</v>
      </c>
      <c r="C440" s="437"/>
      <c r="D440" s="437" t="s">
        <v>915</v>
      </c>
      <c r="E440" s="458" t="s">
        <v>1254</v>
      </c>
      <c r="F440" s="437" t="s">
        <v>1255</v>
      </c>
      <c r="G440" s="438"/>
      <c r="H440" s="439">
        <v>439.75</v>
      </c>
    </row>
    <row r="441" spans="1:8" s="575" customFormat="1" ht="15">
      <c r="A441" s="460" t="s">
        <v>1125</v>
      </c>
      <c r="B441" s="456" t="s">
        <v>914</v>
      </c>
      <c r="C441" s="437"/>
      <c r="D441" s="437" t="s">
        <v>915</v>
      </c>
      <c r="E441" s="458" t="s">
        <v>1228</v>
      </c>
      <c r="F441" s="437" t="s">
        <v>1229</v>
      </c>
      <c r="G441" s="438"/>
      <c r="H441" s="439">
        <v>439.75</v>
      </c>
    </row>
    <row r="442" spans="1:8" s="575" customFormat="1" ht="22.5">
      <c r="A442" s="460" t="s">
        <v>1125</v>
      </c>
      <c r="B442" s="456" t="s">
        <v>914</v>
      </c>
      <c r="C442" s="437"/>
      <c r="D442" s="437" t="s">
        <v>915</v>
      </c>
      <c r="E442" s="458" t="s">
        <v>1651</v>
      </c>
      <c r="F442" s="437" t="s">
        <v>1652</v>
      </c>
      <c r="G442" s="438"/>
      <c r="H442" s="439">
        <v>439.75</v>
      </c>
    </row>
    <row r="443" spans="1:8" s="575" customFormat="1" ht="22.5">
      <c r="A443" s="460" t="s">
        <v>1125</v>
      </c>
      <c r="B443" s="456" t="s">
        <v>914</v>
      </c>
      <c r="C443" s="437"/>
      <c r="D443" s="437" t="s">
        <v>915</v>
      </c>
      <c r="E443" s="458" t="s">
        <v>1653</v>
      </c>
      <c r="F443" s="437" t="s">
        <v>1654</v>
      </c>
      <c r="G443" s="438"/>
      <c r="H443" s="439">
        <v>439.75</v>
      </c>
    </row>
    <row r="444" spans="1:8" s="575" customFormat="1" ht="22.5">
      <c r="A444" s="460" t="s">
        <v>1125</v>
      </c>
      <c r="B444" s="456" t="s">
        <v>914</v>
      </c>
      <c r="C444" s="437"/>
      <c r="D444" s="437" t="s">
        <v>915</v>
      </c>
      <c r="E444" s="458" t="s">
        <v>1655</v>
      </c>
      <c r="F444" s="437" t="s">
        <v>1656</v>
      </c>
      <c r="G444" s="438"/>
      <c r="H444" s="439">
        <v>517.5</v>
      </c>
    </row>
    <row r="445" spans="1:8" s="575" customFormat="1" ht="15">
      <c r="A445" s="460" t="s">
        <v>1125</v>
      </c>
      <c r="B445" s="456" t="s">
        <v>914</v>
      </c>
      <c r="C445" s="437"/>
      <c r="D445" s="437" t="s">
        <v>915</v>
      </c>
      <c r="E445" s="458" t="s">
        <v>1657</v>
      </c>
      <c r="F445" s="437" t="s">
        <v>1658</v>
      </c>
      <c r="G445" s="438"/>
      <c r="H445" s="439">
        <v>517.5</v>
      </c>
    </row>
    <row r="446" spans="1:8" s="575" customFormat="1" ht="15">
      <c r="A446" s="460" t="s">
        <v>1125</v>
      </c>
      <c r="B446" s="456" t="s">
        <v>914</v>
      </c>
      <c r="C446" s="437"/>
      <c r="D446" s="437" t="s">
        <v>915</v>
      </c>
      <c r="E446" s="458" t="s">
        <v>1288</v>
      </c>
      <c r="F446" s="437" t="s">
        <v>1289</v>
      </c>
      <c r="G446" s="438"/>
      <c r="H446" s="439">
        <v>517.5</v>
      </c>
    </row>
    <row r="447" spans="1:8" s="575" customFormat="1" ht="22.5">
      <c r="A447" s="460" t="s">
        <v>1125</v>
      </c>
      <c r="B447" s="456" t="s">
        <v>914</v>
      </c>
      <c r="C447" s="437"/>
      <c r="D447" s="437" t="s">
        <v>915</v>
      </c>
      <c r="E447" s="458" t="s">
        <v>1659</v>
      </c>
      <c r="F447" s="437" t="s">
        <v>1660</v>
      </c>
      <c r="G447" s="438"/>
      <c r="H447" s="439">
        <v>517.5</v>
      </c>
    </row>
    <row r="448" spans="1:8" s="575" customFormat="1" ht="15">
      <c r="A448" s="460" t="s">
        <v>1125</v>
      </c>
      <c r="B448" s="456" t="s">
        <v>914</v>
      </c>
      <c r="C448" s="437"/>
      <c r="D448" s="437" t="s">
        <v>915</v>
      </c>
      <c r="E448" s="458" t="s">
        <v>1661</v>
      </c>
      <c r="F448" s="437" t="s">
        <v>1662</v>
      </c>
      <c r="G448" s="438"/>
      <c r="H448" s="439">
        <v>517.5</v>
      </c>
    </row>
    <row r="449" spans="1:8" s="575" customFormat="1" ht="15">
      <c r="A449" s="460" t="s">
        <v>1125</v>
      </c>
      <c r="B449" s="456" t="s">
        <v>914</v>
      </c>
      <c r="C449" s="437"/>
      <c r="D449" s="437" t="s">
        <v>915</v>
      </c>
      <c r="E449" s="458" t="s">
        <v>1663</v>
      </c>
      <c r="F449" s="437" t="s">
        <v>1664</v>
      </c>
      <c r="G449" s="438"/>
      <c r="H449" s="439">
        <v>517.5</v>
      </c>
    </row>
    <row r="450" spans="1:8" s="575" customFormat="1" ht="15">
      <c r="A450" s="460" t="s">
        <v>1125</v>
      </c>
      <c r="B450" s="456" t="s">
        <v>914</v>
      </c>
      <c r="C450" s="437"/>
      <c r="D450" s="437" t="s">
        <v>915</v>
      </c>
      <c r="E450" s="458" t="s">
        <v>1665</v>
      </c>
      <c r="F450" s="437" t="s">
        <v>1239</v>
      </c>
      <c r="G450" s="438"/>
      <c r="H450" s="439">
        <v>517.5</v>
      </c>
    </row>
    <row r="451" spans="1:8" s="575" customFormat="1" ht="15">
      <c r="A451" s="460" t="s">
        <v>1125</v>
      </c>
      <c r="B451" s="456" t="s">
        <v>914</v>
      </c>
      <c r="C451" s="437"/>
      <c r="D451" s="437" t="s">
        <v>915</v>
      </c>
      <c r="E451" s="458" t="s">
        <v>1666</v>
      </c>
      <c r="F451" s="437" t="s">
        <v>1667</v>
      </c>
      <c r="G451" s="438"/>
      <c r="H451" s="439">
        <v>517.5</v>
      </c>
    </row>
    <row r="452" spans="1:8" s="575" customFormat="1" ht="22.5">
      <c r="A452" s="460" t="s">
        <v>1125</v>
      </c>
      <c r="B452" s="456" t="s">
        <v>914</v>
      </c>
      <c r="C452" s="437"/>
      <c r="D452" s="437" t="s">
        <v>915</v>
      </c>
      <c r="E452" s="458" t="s">
        <v>1092</v>
      </c>
      <c r="F452" s="437" t="s">
        <v>1093</v>
      </c>
      <c r="G452" s="438"/>
      <c r="H452" s="439">
        <v>517.5</v>
      </c>
    </row>
    <row r="453" spans="1:8" s="575" customFormat="1" ht="15">
      <c r="A453" s="460" t="s">
        <v>1125</v>
      </c>
      <c r="B453" s="456" t="s">
        <v>914</v>
      </c>
      <c r="C453" s="437"/>
      <c r="D453" s="437" t="s">
        <v>915</v>
      </c>
      <c r="E453" s="458" t="s">
        <v>1668</v>
      </c>
      <c r="F453" s="437" t="s">
        <v>1669</v>
      </c>
      <c r="G453" s="438"/>
      <c r="H453" s="439">
        <v>517.5</v>
      </c>
    </row>
    <row r="454" spans="1:8" s="575" customFormat="1" ht="22.5">
      <c r="A454" s="460" t="s">
        <v>1125</v>
      </c>
      <c r="B454" s="456" t="s">
        <v>914</v>
      </c>
      <c r="C454" s="437"/>
      <c r="D454" s="437" t="s">
        <v>915</v>
      </c>
      <c r="E454" s="458" t="s">
        <v>1670</v>
      </c>
      <c r="F454" s="437" t="s">
        <v>1671</v>
      </c>
      <c r="G454" s="438"/>
      <c r="H454" s="439">
        <v>517.5</v>
      </c>
    </row>
    <row r="455" spans="1:8" s="575" customFormat="1" ht="22.5">
      <c r="A455" s="460" t="s">
        <v>1125</v>
      </c>
      <c r="B455" s="456" t="s">
        <v>914</v>
      </c>
      <c r="C455" s="437"/>
      <c r="D455" s="437" t="s">
        <v>915</v>
      </c>
      <c r="E455" s="458" t="s">
        <v>1672</v>
      </c>
      <c r="F455" s="437" t="s">
        <v>1673</v>
      </c>
      <c r="G455" s="438"/>
      <c r="H455" s="439">
        <v>517.5</v>
      </c>
    </row>
    <row r="456" spans="1:8" s="575" customFormat="1" ht="15">
      <c r="A456" s="460" t="s">
        <v>1125</v>
      </c>
      <c r="B456" s="456" t="s">
        <v>914</v>
      </c>
      <c r="C456" s="437"/>
      <c r="D456" s="437" t="s">
        <v>915</v>
      </c>
      <c r="E456" s="458" t="s">
        <v>1674</v>
      </c>
      <c r="F456" s="437" t="s">
        <v>1675</v>
      </c>
      <c r="G456" s="438"/>
      <c r="H456" s="439">
        <v>517.5</v>
      </c>
    </row>
    <row r="457" spans="1:8" s="575" customFormat="1" ht="15">
      <c r="A457" s="460" t="s">
        <v>1125</v>
      </c>
      <c r="B457" s="456" t="s">
        <v>914</v>
      </c>
      <c r="C457" s="437"/>
      <c r="D457" s="437" t="s">
        <v>915</v>
      </c>
      <c r="E457" s="458" t="s">
        <v>1676</v>
      </c>
      <c r="F457" s="437" t="s">
        <v>1677</v>
      </c>
      <c r="G457" s="438"/>
      <c r="H457" s="439">
        <v>517.5</v>
      </c>
    </row>
    <row r="458" spans="1:8" s="575" customFormat="1" ht="15">
      <c r="A458" s="460" t="s">
        <v>1125</v>
      </c>
      <c r="B458" s="456" t="s">
        <v>914</v>
      </c>
      <c r="C458" s="437"/>
      <c r="D458" s="437" t="s">
        <v>915</v>
      </c>
      <c r="E458" s="458" t="s">
        <v>1678</v>
      </c>
      <c r="F458" s="437" t="s">
        <v>1679</v>
      </c>
      <c r="G458" s="438"/>
      <c r="H458" s="439">
        <v>517.5</v>
      </c>
    </row>
    <row r="459" spans="1:8" s="575" customFormat="1" ht="22.5">
      <c r="A459" s="460" t="s">
        <v>1125</v>
      </c>
      <c r="B459" s="456" t="s">
        <v>914</v>
      </c>
      <c r="C459" s="437"/>
      <c r="D459" s="437" t="s">
        <v>915</v>
      </c>
      <c r="E459" s="458" t="s">
        <v>1680</v>
      </c>
      <c r="F459" s="437" t="s">
        <v>1681</v>
      </c>
      <c r="G459" s="438"/>
      <c r="H459" s="439">
        <v>517.5</v>
      </c>
    </row>
    <row r="460" spans="1:8" s="575" customFormat="1" ht="15">
      <c r="A460" s="460" t="s">
        <v>1125</v>
      </c>
      <c r="B460" s="456" t="s">
        <v>914</v>
      </c>
      <c r="C460" s="437"/>
      <c r="D460" s="437" t="s">
        <v>915</v>
      </c>
      <c r="E460" s="458" t="s">
        <v>1682</v>
      </c>
      <c r="F460" s="437" t="s">
        <v>1683</v>
      </c>
      <c r="G460" s="438"/>
      <c r="H460" s="439">
        <v>517.5</v>
      </c>
    </row>
    <row r="461" spans="1:8" s="575" customFormat="1" ht="15">
      <c r="A461" s="460" t="s">
        <v>1125</v>
      </c>
      <c r="B461" s="456" t="s">
        <v>914</v>
      </c>
      <c r="C461" s="437"/>
      <c r="D461" s="437" t="s">
        <v>915</v>
      </c>
      <c r="E461" s="458" t="s">
        <v>1684</v>
      </c>
      <c r="F461" s="437" t="s">
        <v>1685</v>
      </c>
      <c r="G461" s="438"/>
      <c r="H461" s="439">
        <v>517.5</v>
      </c>
    </row>
    <row r="462" spans="1:8" s="575" customFormat="1" ht="22.5">
      <c r="A462" s="460" t="s">
        <v>1125</v>
      </c>
      <c r="B462" s="456" t="s">
        <v>914</v>
      </c>
      <c r="C462" s="437"/>
      <c r="D462" s="437" t="s">
        <v>915</v>
      </c>
      <c r="E462" s="458" t="s">
        <v>1686</v>
      </c>
      <c r="F462" s="437" t="s">
        <v>1687</v>
      </c>
      <c r="G462" s="438"/>
      <c r="H462" s="439">
        <v>517.5</v>
      </c>
    </row>
    <row r="463" spans="1:8" s="575" customFormat="1" ht="15">
      <c r="A463" s="460" t="s">
        <v>1125</v>
      </c>
      <c r="B463" s="456" t="s">
        <v>914</v>
      </c>
      <c r="C463" s="437"/>
      <c r="D463" s="437" t="s">
        <v>915</v>
      </c>
      <c r="E463" s="458" t="s">
        <v>1688</v>
      </c>
      <c r="F463" s="437" t="s">
        <v>1689</v>
      </c>
      <c r="G463" s="438"/>
      <c r="H463" s="439">
        <v>439.75</v>
      </c>
    </row>
    <row r="464" spans="1:8" s="575" customFormat="1" ht="15">
      <c r="A464" s="460" t="s">
        <v>1125</v>
      </c>
      <c r="B464" s="456" t="s">
        <v>914</v>
      </c>
      <c r="C464" s="437"/>
      <c r="D464" s="437" t="s">
        <v>915</v>
      </c>
      <c r="E464" s="458" t="s">
        <v>1690</v>
      </c>
      <c r="F464" s="437" t="s">
        <v>1691</v>
      </c>
      <c r="G464" s="438"/>
      <c r="H464" s="439">
        <v>439.75</v>
      </c>
    </row>
    <row r="465" spans="1:8" s="575" customFormat="1" ht="15">
      <c r="A465" s="460" t="s">
        <v>1125</v>
      </c>
      <c r="B465" s="456" t="s">
        <v>914</v>
      </c>
      <c r="C465" s="437"/>
      <c r="D465" s="437" t="s">
        <v>915</v>
      </c>
      <c r="E465" s="458" t="s">
        <v>1250</v>
      </c>
      <c r="F465" s="437" t="s">
        <v>1251</v>
      </c>
      <c r="G465" s="438"/>
      <c r="H465" s="439">
        <v>439.75</v>
      </c>
    </row>
    <row r="466" spans="1:8" s="575" customFormat="1" ht="15">
      <c r="A466" s="460" t="s">
        <v>1125</v>
      </c>
      <c r="B466" s="456" t="s">
        <v>914</v>
      </c>
      <c r="C466" s="437"/>
      <c r="D466" s="437" t="s">
        <v>915</v>
      </c>
      <c r="E466" s="458" t="s">
        <v>1692</v>
      </c>
      <c r="F466" s="437" t="s">
        <v>1693</v>
      </c>
      <c r="G466" s="438"/>
      <c r="H466" s="439">
        <v>439.75</v>
      </c>
    </row>
    <row r="467" spans="1:8" s="575" customFormat="1" ht="15">
      <c r="A467" s="460" t="s">
        <v>1125</v>
      </c>
      <c r="B467" s="456" t="s">
        <v>914</v>
      </c>
      <c r="C467" s="437"/>
      <c r="D467" s="437" t="s">
        <v>915</v>
      </c>
      <c r="E467" s="458" t="s">
        <v>1694</v>
      </c>
      <c r="F467" s="437" t="s">
        <v>1695</v>
      </c>
      <c r="G467" s="438"/>
      <c r="H467" s="439">
        <v>439.75</v>
      </c>
    </row>
    <row r="468" spans="1:8" s="575" customFormat="1" ht="15">
      <c r="A468" s="460" t="s">
        <v>1125</v>
      </c>
      <c r="B468" s="456" t="s">
        <v>914</v>
      </c>
      <c r="C468" s="437"/>
      <c r="D468" s="437" t="s">
        <v>915</v>
      </c>
      <c r="E468" s="458" t="s">
        <v>1696</v>
      </c>
      <c r="F468" s="437" t="s">
        <v>1697</v>
      </c>
      <c r="G468" s="438"/>
      <c r="H468" s="439">
        <v>439.75</v>
      </c>
    </row>
    <row r="469" spans="1:8" s="575" customFormat="1" ht="15">
      <c r="A469" s="460" t="s">
        <v>1125</v>
      </c>
      <c r="B469" s="456" t="s">
        <v>914</v>
      </c>
      <c r="C469" s="437"/>
      <c r="D469" s="437" t="s">
        <v>915</v>
      </c>
      <c r="E469" s="458" t="s">
        <v>1698</v>
      </c>
      <c r="F469" s="437" t="s">
        <v>1699</v>
      </c>
      <c r="G469" s="438"/>
      <c r="H469" s="439">
        <v>439.75</v>
      </c>
    </row>
    <row r="470" spans="1:8" s="575" customFormat="1" ht="15">
      <c r="A470" s="460" t="s">
        <v>1125</v>
      </c>
      <c r="B470" s="456" t="s">
        <v>914</v>
      </c>
      <c r="C470" s="437"/>
      <c r="D470" s="437" t="s">
        <v>915</v>
      </c>
      <c r="E470" s="458" t="s">
        <v>1700</v>
      </c>
      <c r="F470" s="437" t="s">
        <v>1701</v>
      </c>
      <c r="G470" s="438"/>
      <c r="H470" s="439">
        <v>439.75</v>
      </c>
    </row>
    <row r="471" spans="1:8" s="575" customFormat="1" ht="15">
      <c r="A471" s="460" t="s">
        <v>1125</v>
      </c>
      <c r="B471" s="456" t="s">
        <v>914</v>
      </c>
      <c r="C471" s="437"/>
      <c r="D471" s="437" t="s">
        <v>915</v>
      </c>
      <c r="E471" s="458" t="s">
        <v>1702</v>
      </c>
      <c r="F471" s="437" t="s">
        <v>1703</v>
      </c>
      <c r="G471" s="438"/>
      <c r="H471" s="439">
        <v>439.75</v>
      </c>
    </row>
    <row r="472" spans="1:8" s="575" customFormat="1" ht="22.5">
      <c r="A472" s="460" t="s">
        <v>1125</v>
      </c>
      <c r="B472" s="456" t="s">
        <v>914</v>
      </c>
      <c r="C472" s="437"/>
      <c r="D472" s="437" t="s">
        <v>915</v>
      </c>
      <c r="E472" s="458" t="s">
        <v>1704</v>
      </c>
      <c r="F472" s="437" t="s">
        <v>1705</v>
      </c>
      <c r="G472" s="438"/>
      <c r="H472" s="439">
        <v>439.75</v>
      </c>
    </row>
    <row r="473" spans="1:8" s="575" customFormat="1" ht="15">
      <c r="A473" s="576" t="s">
        <v>1125</v>
      </c>
      <c r="B473" s="577" t="s">
        <v>914</v>
      </c>
      <c r="C473" s="578"/>
      <c r="D473" s="578" t="s">
        <v>915</v>
      </c>
      <c r="E473" s="579" t="s">
        <v>1706</v>
      </c>
      <c r="F473" s="578" t="s">
        <v>1707</v>
      </c>
      <c r="G473" s="580"/>
      <c r="H473" s="581">
        <v>439.75</v>
      </c>
    </row>
    <row r="474" spans="1:8" s="575" customFormat="1" ht="15">
      <c r="A474" s="459" t="s">
        <v>1125</v>
      </c>
      <c r="B474" s="455" t="s">
        <v>914</v>
      </c>
      <c r="C474" s="434"/>
      <c r="D474" s="434" t="s">
        <v>915</v>
      </c>
      <c r="E474" s="457" t="s">
        <v>1708</v>
      </c>
      <c r="F474" s="434" t="s">
        <v>1709</v>
      </c>
      <c r="G474" s="435"/>
      <c r="H474" s="436">
        <v>439.75</v>
      </c>
    </row>
    <row r="475" spans="1:8" s="575" customFormat="1" ht="22.5">
      <c r="A475" s="460" t="s">
        <v>1125</v>
      </c>
      <c r="B475" s="456" t="s">
        <v>914</v>
      </c>
      <c r="C475" s="437"/>
      <c r="D475" s="437" t="s">
        <v>915</v>
      </c>
      <c r="E475" s="458" t="s">
        <v>1710</v>
      </c>
      <c r="F475" s="437" t="s">
        <v>1711</v>
      </c>
      <c r="G475" s="438"/>
      <c r="H475" s="439">
        <v>439.75</v>
      </c>
    </row>
    <row r="476" spans="1:8" s="575" customFormat="1" ht="15">
      <c r="A476" s="460" t="s">
        <v>1125</v>
      </c>
      <c r="B476" s="456" t="s">
        <v>914</v>
      </c>
      <c r="C476" s="437"/>
      <c r="D476" s="437" t="s">
        <v>915</v>
      </c>
      <c r="E476" s="458" t="s">
        <v>1712</v>
      </c>
      <c r="F476" s="437" t="s">
        <v>1713</v>
      </c>
      <c r="G476" s="438"/>
      <c r="H476" s="439">
        <v>439.75</v>
      </c>
    </row>
    <row r="477" spans="1:8" s="575" customFormat="1" ht="15">
      <c r="A477" s="460" t="s">
        <v>1125</v>
      </c>
      <c r="B477" s="456" t="s">
        <v>914</v>
      </c>
      <c r="C477" s="437"/>
      <c r="D477" s="437" t="s">
        <v>915</v>
      </c>
      <c r="E477" s="458" t="s">
        <v>1176</v>
      </c>
      <c r="F477" s="437" t="s">
        <v>1177</v>
      </c>
      <c r="G477" s="438"/>
      <c r="H477" s="439">
        <v>439.75</v>
      </c>
    </row>
    <row r="478" spans="1:8" s="575" customFormat="1" ht="15">
      <c r="A478" s="460" t="s">
        <v>1125</v>
      </c>
      <c r="B478" s="456" t="s">
        <v>914</v>
      </c>
      <c r="C478" s="437"/>
      <c r="D478" s="437" t="s">
        <v>915</v>
      </c>
      <c r="E478" s="458" t="s">
        <v>1714</v>
      </c>
      <c r="F478" s="437" t="s">
        <v>1715</v>
      </c>
      <c r="G478" s="438"/>
      <c r="H478" s="439">
        <v>439.75</v>
      </c>
    </row>
    <row r="479" spans="1:8" s="575" customFormat="1" ht="22.5">
      <c r="A479" s="460" t="s">
        <v>1125</v>
      </c>
      <c r="B479" s="456" t="s">
        <v>914</v>
      </c>
      <c r="C479" s="437"/>
      <c r="D479" s="437" t="s">
        <v>915</v>
      </c>
      <c r="E479" s="458" t="s">
        <v>1716</v>
      </c>
      <c r="F479" s="437" t="s">
        <v>1717</v>
      </c>
      <c r="G479" s="438"/>
      <c r="H479" s="439">
        <v>517.5</v>
      </c>
    </row>
    <row r="480" spans="1:8" s="575" customFormat="1" ht="22.5">
      <c r="A480" s="460" t="s">
        <v>1125</v>
      </c>
      <c r="B480" s="456" t="s">
        <v>914</v>
      </c>
      <c r="C480" s="437"/>
      <c r="D480" s="437" t="s">
        <v>915</v>
      </c>
      <c r="E480" s="458" t="s">
        <v>1718</v>
      </c>
      <c r="F480" s="437" t="s">
        <v>1719</v>
      </c>
      <c r="G480" s="438"/>
      <c r="H480" s="439">
        <v>517.5</v>
      </c>
    </row>
    <row r="481" spans="1:8" s="575" customFormat="1" ht="15">
      <c r="A481" s="460" t="s">
        <v>1125</v>
      </c>
      <c r="B481" s="456" t="s">
        <v>914</v>
      </c>
      <c r="C481" s="437"/>
      <c r="D481" s="437" t="s">
        <v>915</v>
      </c>
      <c r="E481" s="458" t="s">
        <v>1720</v>
      </c>
      <c r="F481" s="437" t="s">
        <v>1721</v>
      </c>
      <c r="G481" s="438"/>
      <c r="H481" s="439">
        <v>517.5</v>
      </c>
    </row>
    <row r="482" spans="1:8" s="575" customFormat="1" ht="15">
      <c r="A482" s="460" t="s">
        <v>1125</v>
      </c>
      <c r="B482" s="456" t="s">
        <v>914</v>
      </c>
      <c r="C482" s="437"/>
      <c r="D482" s="437" t="s">
        <v>915</v>
      </c>
      <c r="E482" s="458" t="s">
        <v>1722</v>
      </c>
      <c r="F482" s="437" t="s">
        <v>1723</v>
      </c>
      <c r="G482" s="438"/>
      <c r="H482" s="439">
        <v>517.5</v>
      </c>
    </row>
    <row r="483" spans="1:8" s="575" customFormat="1" ht="15">
      <c r="A483" s="460" t="s">
        <v>1125</v>
      </c>
      <c r="B483" s="456" t="s">
        <v>914</v>
      </c>
      <c r="C483" s="437"/>
      <c r="D483" s="437" t="s">
        <v>915</v>
      </c>
      <c r="E483" s="458" t="s">
        <v>1182</v>
      </c>
      <c r="F483" s="437" t="s">
        <v>1183</v>
      </c>
      <c r="G483" s="438"/>
      <c r="H483" s="439">
        <v>517.5</v>
      </c>
    </row>
    <row r="484" spans="1:8" s="575" customFormat="1" ht="22.5">
      <c r="A484" s="460" t="s">
        <v>1125</v>
      </c>
      <c r="B484" s="456" t="s">
        <v>914</v>
      </c>
      <c r="C484" s="437"/>
      <c r="D484" s="437" t="s">
        <v>915</v>
      </c>
      <c r="E484" s="458" t="s">
        <v>1724</v>
      </c>
      <c r="F484" s="437" t="s">
        <v>1725</v>
      </c>
      <c r="G484" s="438"/>
      <c r="H484" s="439">
        <v>517.5</v>
      </c>
    </row>
    <row r="485" spans="1:8" s="575" customFormat="1" ht="15">
      <c r="A485" s="460" t="s">
        <v>1125</v>
      </c>
      <c r="B485" s="456" t="s">
        <v>914</v>
      </c>
      <c r="C485" s="437"/>
      <c r="D485" s="437" t="s">
        <v>915</v>
      </c>
      <c r="E485" s="458" t="s">
        <v>1726</v>
      </c>
      <c r="F485" s="437" t="s">
        <v>1727</v>
      </c>
      <c r="G485" s="438"/>
      <c r="H485" s="439">
        <v>517.5</v>
      </c>
    </row>
    <row r="486" spans="1:8" s="575" customFormat="1" ht="15">
      <c r="A486" s="460" t="s">
        <v>1125</v>
      </c>
      <c r="B486" s="456" t="s">
        <v>914</v>
      </c>
      <c r="C486" s="437"/>
      <c r="D486" s="437" t="s">
        <v>915</v>
      </c>
      <c r="E486" s="458" t="s">
        <v>1728</v>
      </c>
      <c r="F486" s="437" t="s">
        <v>1729</v>
      </c>
      <c r="G486" s="438"/>
      <c r="H486" s="439">
        <v>517.5</v>
      </c>
    </row>
    <row r="487" spans="1:8" s="575" customFormat="1" ht="22.5">
      <c r="A487" s="460" t="s">
        <v>1125</v>
      </c>
      <c r="B487" s="456" t="s">
        <v>914</v>
      </c>
      <c r="C487" s="437"/>
      <c r="D487" s="437" t="s">
        <v>915</v>
      </c>
      <c r="E487" s="458" t="s">
        <v>1730</v>
      </c>
      <c r="F487" s="437" t="s">
        <v>1731</v>
      </c>
      <c r="G487" s="438"/>
      <c r="H487" s="439">
        <v>517.5</v>
      </c>
    </row>
    <row r="488" spans="1:8" s="575" customFormat="1" ht="22.5">
      <c r="A488" s="460" t="s">
        <v>1125</v>
      </c>
      <c r="B488" s="456" t="s">
        <v>914</v>
      </c>
      <c r="C488" s="437"/>
      <c r="D488" s="437" t="s">
        <v>915</v>
      </c>
      <c r="E488" s="458" t="s">
        <v>1732</v>
      </c>
      <c r="F488" s="437" t="s">
        <v>1733</v>
      </c>
      <c r="G488" s="438"/>
      <c r="H488" s="439">
        <v>517.5</v>
      </c>
    </row>
    <row r="489" spans="1:8" s="575" customFormat="1" ht="15">
      <c r="A489" s="460" t="s">
        <v>1125</v>
      </c>
      <c r="B489" s="456" t="s">
        <v>914</v>
      </c>
      <c r="C489" s="437"/>
      <c r="D489" s="437" t="s">
        <v>915</v>
      </c>
      <c r="E489" s="458" t="s">
        <v>1734</v>
      </c>
      <c r="F489" s="437" t="s">
        <v>1735</v>
      </c>
      <c r="G489" s="438"/>
      <c r="H489" s="439">
        <v>517.5</v>
      </c>
    </row>
    <row r="490" spans="1:8" s="575" customFormat="1" ht="15">
      <c r="A490" s="460" t="s">
        <v>1125</v>
      </c>
      <c r="B490" s="456" t="s">
        <v>914</v>
      </c>
      <c r="C490" s="437"/>
      <c r="D490" s="437" t="s">
        <v>915</v>
      </c>
      <c r="E490" s="458" t="s">
        <v>1736</v>
      </c>
      <c r="F490" s="437" t="s">
        <v>1737</v>
      </c>
      <c r="G490" s="438"/>
      <c r="H490" s="439">
        <v>517.5</v>
      </c>
    </row>
    <row r="491" spans="1:8" s="575" customFormat="1" ht="15">
      <c r="A491" s="460" t="s">
        <v>1125</v>
      </c>
      <c r="B491" s="456" t="s">
        <v>914</v>
      </c>
      <c r="C491" s="437"/>
      <c r="D491" s="437" t="s">
        <v>915</v>
      </c>
      <c r="E491" s="458" t="s">
        <v>1268</v>
      </c>
      <c r="F491" s="437" t="s">
        <v>1269</v>
      </c>
      <c r="G491" s="438"/>
      <c r="H491" s="439">
        <v>439.75</v>
      </c>
    </row>
    <row r="492" spans="1:8" s="575" customFormat="1" ht="15">
      <c r="A492" s="460" t="s">
        <v>1125</v>
      </c>
      <c r="B492" s="456" t="s">
        <v>914</v>
      </c>
      <c r="C492" s="437"/>
      <c r="D492" s="437" t="s">
        <v>915</v>
      </c>
      <c r="E492" s="458" t="s">
        <v>1738</v>
      </c>
      <c r="F492" s="437" t="s">
        <v>1739</v>
      </c>
      <c r="G492" s="438"/>
      <c r="H492" s="439">
        <v>439.75</v>
      </c>
    </row>
    <row r="493" spans="1:8" s="575" customFormat="1" ht="15">
      <c r="A493" s="460" t="s">
        <v>1125</v>
      </c>
      <c r="B493" s="456" t="s">
        <v>914</v>
      </c>
      <c r="C493" s="437"/>
      <c r="D493" s="437" t="s">
        <v>915</v>
      </c>
      <c r="E493" s="458" t="s">
        <v>1740</v>
      </c>
      <c r="F493" s="437" t="s">
        <v>1321</v>
      </c>
      <c r="G493" s="438"/>
      <c r="H493" s="439">
        <v>258.75</v>
      </c>
    </row>
    <row r="494" spans="1:8" s="575" customFormat="1" ht="15">
      <c r="A494" s="460" t="s">
        <v>1125</v>
      </c>
      <c r="B494" s="456" t="s">
        <v>914</v>
      </c>
      <c r="C494" s="437"/>
      <c r="D494" s="437" t="s">
        <v>915</v>
      </c>
      <c r="E494" s="458" t="s">
        <v>1741</v>
      </c>
      <c r="F494" s="437" t="s">
        <v>1742</v>
      </c>
      <c r="G494" s="438"/>
      <c r="H494" s="439">
        <v>258.75</v>
      </c>
    </row>
    <row r="495" spans="1:8" s="575" customFormat="1" ht="22.5">
      <c r="A495" s="460" t="s">
        <v>1125</v>
      </c>
      <c r="B495" s="456" t="s">
        <v>914</v>
      </c>
      <c r="C495" s="437"/>
      <c r="D495" s="437" t="s">
        <v>915</v>
      </c>
      <c r="E495" s="458" t="s">
        <v>1743</v>
      </c>
      <c r="F495" s="437" t="s">
        <v>1744</v>
      </c>
      <c r="G495" s="438"/>
      <c r="H495" s="439">
        <v>258.75</v>
      </c>
    </row>
    <row r="496" spans="1:8" s="575" customFormat="1" ht="22.5">
      <c r="A496" s="460" t="s">
        <v>1125</v>
      </c>
      <c r="B496" s="456" t="s">
        <v>914</v>
      </c>
      <c r="C496" s="437"/>
      <c r="D496" s="437" t="s">
        <v>915</v>
      </c>
      <c r="E496" s="458" t="s">
        <v>1332</v>
      </c>
      <c r="F496" s="437" t="s">
        <v>1333</v>
      </c>
      <c r="G496" s="438"/>
      <c r="H496" s="439">
        <v>258.75</v>
      </c>
    </row>
    <row r="497" spans="1:8" s="575" customFormat="1" ht="22.5">
      <c r="A497" s="460" t="s">
        <v>1125</v>
      </c>
      <c r="B497" s="456" t="s">
        <v>914</v>
      </c>
      <c r="C497" s="437"/>
      <c r="D497" s="437" t="s">
        <v>915</v>
      </c>
      <c r="E497" s="458" t="s">
        <v>1116</v>
      </c>
      <c r="F497" s="437" t="s">
        <v>1107</v>
      </c>
      <c r="G497" s="438"/>
      <c r="H497" s="439">
        <v>258.75</v>
      </c>
    </row>
    <row r="498" spans="1:8" s="575" customFormat="1" ht="15">
      <c r="A498" s="460" t="s">
        <v>1125</v>
      </c>
      <c r="B498" s="456" t="s">
        <v>914</v>
      </c>
      <c r="C498" s="437"/>
      <c r="D498" s="437" t="s">
        <v>915</v>
      </c>
      <c r="E498" s="458" t="s">
        <v>1745</v>
      </c>
      <c r="F498" s="437" t="s">
        <v>1746</v>
      </c>
      <c r="G498" s="438"/>
      <c r="H498" s="439">
        <v>258.75</v>
      </c>
    </row>
    <row r="499" spans="1:8" s="575" customFormat="1" ht="15">
      <c r="A499" s="460" t="s">
        <v>1125</v>
      </c>
      <c r="B499" s="456" t="s">
        <v>914</v>
      </c>
      <c r="C499" s="437"/>
      <c r="D499" s="437" t="s">
        <v>915</v>
      </c>
      <c r="E499" s="458" t="s">
        <v>1747</v>
      </c>
      <c r="F499" s="437" t="s">
        <v>1748</v>
      </c>
      <c r="G499" s="438"/>
      <c r="H499" s="439">
        <v>258.75</v>
      </c>
    </row>
    <row r="500" spans="1:8" s="575" customFormat="1" ht="15">
      <c r="A500" s="460" t="s">
        <v>1125</v>
      </c>
      <c r="B500" s="456" t="s">
        <v>914</v>
      </c>
      <c r="C500" s="437"/>
      <c r="D500" s="437" t="s">
        <v>915</v>
      </c>
      <c r="E500" s="458" t="s">
        <v>1749</v>
      </c>
      <c r="F500" s="437" t="s">
        <v>1750</v>
      </c>
      <c r="G500" s="438"/>
      <c r="H500" s="439">
        <v>258.75</v>
      </c>
    </row>
    <row r="501" spans="1:8" s="575" customFormat="1" ht="15">
      <c r="A501" s="460" t="s">
        <v>1125</v>
      </c>
      <c r="B501" s="456" t="s">
        <v>914</v>
      </c>
      <c r="C501" s="437"/>
      <c r="D501" s="437" t="s">
        <v>915</v>
      </c>
      <c r="E501" s="458" t="s">
        <v>1751</v>
      </c>
      <c r="F501" s="437" t="s">
        <v>1752</v>
      </c>
      <c r="G501" s="438"/>
      <c r="H501" s="439">
        <v>258.75</v>
      </c>
    </row>
    <row r="502" spans="1:8" s="575" customFormat="1" ht="15">
      <c r="A502" s="460" t="s">
        <v>1125</v>
      </c>
      <c r="B502" s="456" t="s">
        <v>914</v>
      </c>
      <c r="C502" s="437"/>
      <c r="D502" s="437" t="s">
        <v>915</v>
      </c>
      <c r="E502" s="458" t="s">
        <v>1753</v>
      </c>
      <c r="F502" s="437" t="s">
        <v>1754</v>
      </c>
      <c r="G502" s="438"/>
      <c r="H502" s="439">
        <v>258.75</v>
      </c>
    </row>
    <row r="503" spans="1:8" s="575" customFormat="1" ht="15">
      <c r="A503" s="460" t="s">
        <v>1125</v>
      </c>
      <c r="B503" s="456" t="s">
        <v>914</v>
      </c>
      <c r="C503" s="437"/>
      <c r="D503" s="437" t="s">
        <v>915</v>
      </c>
      <c r="E503" s="458" t="s">
        <v>1248</v>
      </c>
      <c r="F503" s="437" t="s">
        <v>1249</v>
      </c>
      <c r="G503" s="438"/>
      <c r="H503" s="439">
        <v>258.75</v>
      </c>
    </row>
    <row r="504" spans="1:8" s="575" customFormat="1" ht="22.5">
      <c r="A504" s="460" t="s">
        <v>1125</v>
      </c>
      <c r="B504" s="456" t="s">
        <v>914</v>
      </c>
      <c r="C504" s="437"/>
      <c r="D504" s="437" t="s">
        <v>915</v>
      </c>
      <c r="E504" s="458" t="s">
        <v>1755</v>
      </c>
      <c r="F504" s="437" t="s">
        <v>1756</v>
      </c>
      <c r="G504" s="438"/>
      <c r="H504" s="439">
        <v>258.75</v>
      </c>
    </row>
    <row r="505" spans="1:8" s="575" customFormat="1" ht="22.5">
      <c r="A505" s="460" t="s">
        <v>1125</v>
      </c>
      <c r="B505" s="456" t="s">
        <v>914</v>
      </c>
      <c r="C505" s="437"/>
      <c r="D505" s="437" t="s">
        <v>915</v>
      </c>
      <c r="E505" s="458" t="s">
        <v>1757</v>
      </c>
      <c r="F505" s="437" t="s">
        <v>1758</v>
      </c>
      <c r="G505" s="438"/>
      <c r="H505" s="439">
        <v>258.75</v>
      </c>
    </row>
    <row r="506" spans="1:8" s="575" customFormat="1" ht="22.5">
      <c r="A506" s="460" t="s">
        <v>1125</v>
      </c>
      <c r="B506" s="456" t="s">
        <v>914</v>
      </c>
      <c r="C506" s="437"/>
      <c r="D506" s="437" t="s">
        <v>915</v>
      </c>
      <c r="E506" s="458" t="s">
        <v>1759</v>
      </c>
      <c r="F506" s="437" t="s">
        <v>1760</v>
      </c>
      <c r="G506" s="438"/>
      <c r="H506" s="439">
        <v>258.75</v>
      </c>
    </row>
    <row r="507" spans="1:8" s="575" customFormat="1" ht="22.5">
      <c r="A507" s="460" t="s">
        <v>1125</v>
      </c>
      <c r="B507" s="456" t="s">
        <v>914</v>
      </c>
      <c r="C507" s="437"/>
      <c r="D507" s="437" t="s">
        <v>915</v>
      </c>
      <c r="E507" s="458" t="s">
        <v>1761</v>
      </c>
      <c r="F507" s="437" t="s">
        <v>1762</v>
      </c>
      <c r="G507" s="438"/>
      <c r="H507" s="439">
        <v>258.75</v>
      </c>
    </row>
    <row r="508" spans="1:8" s="575" customFormat="1" ht="15">
      <c r="A508" s="460" t="s">
        <v>1125</v>
      </c>
      <c r="B508" s="456" t="s">
        <v>914</v>
      </c>
      <c r="C508" s="437"/>
      <c r="D508" s="437" t="s">
        <v>915</v>
      </c>
      <c r="E508" s="458" t="s">
        <v>1763</v>
      </c>
      <c r="F508" s="437" t="s">
        <v>1764</v>
      </c>
      <c r="G508" s="438"/>
      <c r="H508" s="439">
        <v>258.75</v>
      </c>
    </row>
    <row r="509" spans="1:8" s="575" customFormat="1" ht="15">
      <c r="A509" s="576" t="s">
        <v>1125</v>
      </c>
      <c r="B509" s="577" t="s">
        <v>914</v>
      </c>
      <c r="C509" s="578"/>
      <c r="D509" s="578" t="s">
        <v>915</v>
      </c>
      <c r="E509" s="579" t="s">
        <v>1765</v>
      </c>
      <c r="F509" s="578" t="s">
        <v>1766</v>
      </c>
      <c r="G509" s="580"/>
      <c r="H509" s="581">
        <v>258.75</v>
      </c>
    </row>
    <row r="510" spans="1:8" s="575" customFormat="1" ht="15">
      <c r="A510" s="459" t="s">
        <v>1125</v>
      </c>
      <c r="B510" s="455" t="s">
        <v>914</v>
      </c>
      <c r="C510" s="434"/>
      <c r="D510" s="434" t="s">
        <v>915</v>
      </c>
      <c r="E510" s="457" t="s">
        <v>1767</v>
      </c>
      <c r="F510" s="434" t="s">
        <v>1768</v>
      </c>
      <c r="G510" s="435"/>
      <c r="H510" s="436">
        <v>258.75</v>
      </c>
    </row>
    <row r="511" spans="1:8" s="575" customFormat="1" ht="15">
      <c r="A511" s="460" t="s">
        <v>1125</v>
      </c>
      <c r="B511" s="456" t="s">
        <v>914</v>
      </c>
      <c r="C511" s="437"/>
      <c r="D511" s="437" t="s">
        <v>915</v>
      </c>
      <c r="E511" s="458" t="s">
        <v>1769</v>
      </c>
      <c r="F511" s="437" t="s">
        <v>1319</v>
      </c>
      <c r="G511" s="438"/>
      <c r="H511" s="439">
        <v>258.75</v>
      </c>
    </row>
    <row r="512" spans="1:8" s="575" customFormat="1" ht="15">
      <c r="A512" s="460" t="s">
        <v>1125</v>
      </c>
      <c r="B512" s="456" t="s">
        <v>914</v>
      </c>
      <c r="C512" s="437"/>
      <c r="D512" s="437" t="s">
        <v>915</v>
      </c>
      <c r="E512" s="458" t="s">
        <v>1770</v>
      </c>
      <c r="F512" s="437" t="s">
        <v>1771</v>
      </c>
      <c r="G512" s="438"/>
      <c r="H512" s="439">
        <v>258.75</v>
      </c>
    </row>
    <row r="513" spans="1:8" s="575" customFormat="1" ht="15">
      <c r="A513" s="460" t="s">
        <v>1125</v>
      </c>
      <c r="B513" s="456" t="s">
        <v>914</v>
      </c>
      <c r="C513" s="437"/>
      <c r="D513" s="437" t="s">
        <v>915</v>
      </c>
      <c r="E513" s="458" t="s">
        <v>1772</v>
      </c>
      <c r="F513" s="437" t="s">
        <v>1773</v>
      </c>
      <c r="G513" s="438"/>
      <c r="H513" s="439">
        <v>258.75</v>
      </c>
    </row>
    <row r="514" spans="1:8" s="575" customFormat="1" ht="15">
      <c r="A514" s="460" t="s">
        <v>1774</v>
      </c>
      <c r="B514" s="456" t="s">
        <v>914</v>
      </c>
      <c r="C514" s="437"/>
      <c r="D514" s="437" t="s">
        <v>915</v>
      </c>
      <c r="E514" s="458" t="s">
        <v>1775</v>
      </c>
      <c r="F514" s="437" t="s">
        <v>1776</v>
      </c>
      <c r="G514" s="438"/>
      <c r="H514" s="439">
        <v>202856.16</v>
      </c>
    </row>
    <row r="515" spans="1:8" s="575" customFormat="1" ht="15">
      <c r="A515" s="460"/>
      <c r="B515" s="456"/>
      <c r="C515" s="437"/>
      <c r="D515" s="437"/>
      <c r="E515" s="458"/>
      <c r="F515" s="437"/>
      <c r="G515" s="438"/>
      <c r="H515" s="439"/>
    </row>
    <row r="516" spans="1:8" ht="22.5" customHeight="1">
      <c r="A516" s="461" t="s">
        <v>121</v>
      </c>
      <c r="B516" s="440"/>
      <c r="C516" s="440"/>
      <c r="D516" s="440"/>
      <c r="E516" s="440"/>
      <c r="F516" s="440"/>
      <c r="G516" s="441"/>
      <c r="H516" s="442">
        <f>SUM(H3:H514)</f>
        <v>844755.91</v>
      </c>
    </row>
    <row r="517" spans="1:8" ht="5.25" customHeight="1"/>
    <row r="518" spans="1:8" ht="12.75" customHeight="1">
      <c r="A518" s="653" t="s">
        <v>76</v>
      </c>
      <c r="B518" s="653"/>
      <c r="C518" s="653"/>
      <c r="D518" s="653"/>
      <c r="E518" s="653"/>
      <c r="F518" s="653"/>
      <c r="G518" s="653"/>
    </row>
    <row r="519" spans="1:8" ht="12.75" customHeight="1">
      <c r="A519" s="481"/>
      <c r="B519" s="481"/>
      <c r="C519" s="481"/>
      <c r="D519" s="481"/>
      <c r="E519" s="481"/>
      <c r="F519" s="481"/>
      <c r="G519" s="481"/>
    </row>
    <row r="520" spans="1:8" ht="12.75" customHeight="1">
      <c r="A520" s="27"/>
      <c r="B520" s="32"/>
      <c r="C520" s="33"/>
      <c r="D520" s="33"/>
      <c r="E520" s="478"/>
      <c r="F520" s="34"/>
      <c r="G520" s="32"/>
    </row>
    <row r="521" spans="1:8" ht="12.75" customHeight="1">
      <c r="A521" s="768"/>
      <c r="B521" s="768"/>
      <c r="C521" s="33"/>
      <c r="D521" s="40"/>
      <c r="E521" s="40"/>
      <c r="F521" s="40"/>
      <c r="G521" s="40"/>
    </row>
    <row r="522" spans="1:8" ht="12.75" customHeight="1">
      <c r="A522" s="771" t="s">
        <v>832</v>
      </c>
      <c r="B522" s="771"/>
      <c r="C522" s="771"/>
      <c r="D522" s="443"/>
      <c r="E522" s="770" t="s">
        <v>858</v>
      </c>
      <c r="F522" s="770"/>
      <c r="G522" s="770"/>
      <c r="H522" s="770"/>
    </row>
    <row r="523" spans="1:8" ht="12.75" customHeight="1">
      <c r="A523" s="772" t="s">
        <v>827</v>
      </c>
      <c r="B523" s="772"/>
      <c r="C523" s="772"/>
      <c r="D523" s="638"/>
      <c r="E523" s="769" t="s">
        <v>887</v>
      </c>
      <c r="F523" s="769"/>
      <c r="G523" s="769"/>
      <c r="H523" s="769"/>
    </row>
    <row r="524" spans="1:8" ht="12.75" customHeight="1">
      <c r="A524" s="772"/>
      <c r="B524" s="772"/>
      <c r="C524" s="772"/>
      <c r="D524" s="638"/>
      <c r="E524" s="444"/>
      <c r="F524" s="444"/>
      <c r="G524" s="16"/>
    </row>
    <row r="525" spans="1:8" ht="12.75" customHeight="1">
      <c r="A525" s="486"/>
      <c r="B525" s="486"/>
      <c r="C525" s="486"/>
    </row>
  </sheetData>
  <mergeCells count="8">
    <mergeCell ref="A1:H1"/>
    <mergeCell ref="A518:G518"/>
    <mergeCell ref="A521:B521"/>
    <mergeCell ref="E523:H523"/>
    <mergeCell ref="E522:H522"/>
    <mergeCell ref="A522:C522"/>
    <mergeCell ref="D523:D524"/>
    <mergeCell ref="A523:C524"/>
  </mergeCells>
  <printOptions horizontalCentered="1"/>
  <pageMargins left="0.70866141732283472" right="0.70866141732283472" top="0.74803149606299213" bottom="0.55118110236220474" header="0.31496062992125984" footer="0.31496062992125984"/>
  <pageSetup scale="95" firstPageNumber="3" orientation="landscape" useFirstPageNumber="1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31"/>
  <sheetViews>
    <sheetView showGridLines="0" zoomScale="110" zoomScaleNormal="110" workbookViewId="0">
      <selection activeCell="C11" sqref="C11"/>
    </sheetView>
  </sheetViews>
  <sheetFormatPr baseColWidth="10" defaultColWidth="11.42578125" defaultRowHeight="12.75"/>
  <cols>
    <col min="1" max="1" width="49.28515625" style="47" customWidth="1"/>
    <col min="2" max="2" width="22.5703125" style="47" customWidth="1"/>
    <col min="3" max="3" width="48.85546875" style="47" customWidth="1"/>
    <col min="4" max="16384" width="11.42578125" style="47"/>
  </cols>
  <sheetData>
    <row r="1" spans="1:9" s="20" customFormat="1"/>
    <row r="2" spans="1:9" s="20" customFormat="1">
      <c r="A2" s="630" t="s">
        <v>377</v>
      </c>
      <c r="B2" s="630"/>
      <c r="C2" s="630"/>
    </row>
    <row r="3" spans="1:9" s="20" customFormat="1" ht="20.25" customHeight="1">
      <c r="A3" s="630" t="s">
        <v>1778</v>
      </c>
      <c r="B3" s="630"/>
      <c r="C3" s="630"/>
    </row>
    <row r="4" spans="1:9" s="20" customFormat="1" ht="15.75" customHeight="1">
      <c r="A4" s="630"/>
      <c r="B4" s="630"/>
      <c r="C4" s="630"/>
    </row>
    <row r="5" spans="1:9" s="20" customFormat="1" ht="6.75" customHeight="1">
      <c r="A5" s="21"/>
      <c r="B5" s="21"/>
      <c r="C5" s="21"/>
    </row>
    <row r="6" spans="1:9" s="20" customFormat="1" ht="14.25" customHeight="1">
      <c r="A6" s="773" t="s">
        <v>623</v>
      </c>
      <c r="B6" s="773"/>
      <c r="C6" s="23"/>
      <c r="D6" s="23"/>
      <c r="E6" s="23"/>
      <c r="F6" s="23"/>
      <c r="G6" s="23"/>
      <c r="H6" s="23"/>
      <c r="I6" s="24"/>
    </row>
    <row r="7" spans="1:9" s="20" customFormat="1" ht="9.75" customHeight="1" thickBot="1">
      <c r="A7" s="21"/>
      <c r="B7" s="21"/>
      <c r="C7" s="21"/>
    </row>
    <row r="8" spans="1:9" s="20" customFormat="1">
      <c r="A8" s="774" t="s">
        <v>369</v>
      </c>
      <c r="B8" s="776" t="s">
        <v>370</v>
      </c>
      <c r="C8" s="777"/>
    </row>
    <row r="9" spans="1:9" s="20" customFormat="1" ht="13.5" thickBot="1">
      <c r="A9" s="775"/>
      <c r="B9" s="300" t="s">
        <v>371</v>
      </c>
      <c r="C9" s="301" t="s">
        <v>372</v>
      </c>
    </row>
    <row r="10" spans="1:9" s="20" customFormat="1">
      <c r="A10" s="302" t="s">
        <v>781</v>
      </c>
      <c r="B10" s="422" t="s">
        <v>782</v>
      </c>
      <c r="C10" s="304">
        <v>815010574</v>
      </c>
    </row>
    <row r="11" spans="1:9" s="20" customFormat="1">
      <c r="A11" s="567" t="s">
        <v>781</v>
      </c>
      <c r="B11" s="303" t="s">
        <v>782</v>
      </c>
      <c r="C11" s="304">
        <v>1143638329</v>
      </c>
    </row>
    <row r="12" spans="1:9" s="20" customFormat="1">
      <c r="A12" s="531"/>
      <c r="B12" s="303"/>
      <c r="C12" s="304"/>
    </row>
    <row r="13" spans="1:9" s="20" customFormat="1">
      <c r="A13" s="526"/>
      <c r="B13" s="303"/>
      <c r="C13" s="304"/>
    </row>
    <row r="14" spans="1:9" s="20" customFormat="1">
      <c r="A14" s="526"/>
      <c r="B14" s="303"/>
      <c r="C14" s="304"/>
    </row>
    <row r="15" spans="1:9" s="20" customFormat="1">
      <c r="A15" s="302"/>
      <c r="B15" s="303"/>
      <c r="C15" s="304"/>
    </row>
    <row r="16" spans="1:9" s="20" customFormat="1">
      <c r="A16" s="302"/>
      <c r="B16" s="303"/>
      <c r="C16" s="304"/>
    </row>
    <row r="17" spans="1:3" s="20" customFormat="1">
      <c r="A17" s="302"/>
      <c r="B17" s="303"/>
      <c r="C17" s="304"/>
    </row>
    <row r="18" spans="1:3" s="20" customFormat="1">
      <c r="A18" s="302"/>
      <c r="B18" s="303"/>
      <c r="C18" s="304"/>
    </row>
    <row r="19" spans="1:3" s="20" customFormat="1">
      <c r="A19" s="239"/>
      <c r="B19" s="240"/>
      <c r="C19" s="305"/>
    </row>
    <row r="20" spans="1:3" s="20" customFormat="1" ht="13.5" thickBot="1">
      <c r="A20" s="230"/>
      <c r="B20" s="306"/>
      <c r="C20" s="307"/>
    </row>
    <row r="21" spans="1:3" s="20" customFormat="1">
      <c r="A21" s="240"/>
      <c r="B21" s="240"/>
      <c r="C21" s="240"/>
    </row>
    <row r="22" spans="1:3" s="20" customFormat="1">
      <c r="A22" s="16" t="s">
        <v>76</v>
      </c>
    </row>
    <row r="24" spans="1:3">
      <c r="A24" s="20"/>
    </row>
    <row r="25" spans="1:3">
      <c r="A25" s="20"/>
    </row>
    <row r="26" spans="1:3">
      <c r="A26" s="20"/>
      <c r="C26" s="50"/>
    </row>
    <row r="27" spans="1:3">
      <c r="A27" s="54"/>
      <c r="C27" s="52"/>
    </row>
    <row r="28" spans="1:3" ht="15" customHeight="1">
      <c r="A28" s="484" t="s">
        <v>832</v>
      </c>
      <c r="C28" s="215" t="s">
        <v>858</v>
      </c>
    </row>
    <row r="29" spans="1:3" ht="15" customHeight="1">
      <c r="A29" s="638" t="s">
        <v>827</v>
      </c>
      <c r="C29" s="638" t="s">
        <v>885</v>
      </c>
    </row>
    <row r="30" spans="1:3">
      <c r="A30" s="638"/>
      <c r="C30" s="638"/>
    </row>
    <row r="31" spans="1:3">
      <c r="A31" s="489"/>
    </row>
  </sheetData>
  <mergeCells count="8">
    <mergeCell ref="C29:C30"/>
    <mergeCell ref="A6:B6"/>
    <mergeCell ref="A2:C2"/>
    <mergeCell ref="A3:C3"/>
    <mergeCell ref="A4:C4"/>
    <mergeCell ref="A8:A9"/>
    <mergeCell ref="B8:C8"/>
    <mergeCell ref="A29:A3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&amp;R18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31"/>
  <sheetViews>
    <sheetView showGridLines="0" zoomScale="110" zoomScaleNormal="110" workbookViewId="0">
      <selection activeCell="A4" sqref="A4:C4"/>
    </sheetView>
  </sheetViews>
  <sheetFormatPr baseColWidth="10" defaultColWidth="11.42578125" defaultRowHeight="12.75"/>
  <cols>
    <col min="1" max="1" width="51.28515625" style="47" customWidth="1"/>
    <col min="2" max="2" width="27.42578125" style="47" customWidth="1"/>
    <col min="3" max="3" width="46.7109375" style="47" customWidth="1"/>
    <col min="4" max="16384" width="11.42578125" style="47"/>
  </cols>
  <sheetData>
    <row r="1" spans="1:3" s="20" customFormat="1"/>
    <row r="2" spans="1:3" s="20" customFormat="1">
      <c r="A2" s="630" t="s">
        <v>376</v>
      </c>
      <c r="B2" s="630"/>
      <c r="C2" s="630"/>
    </row>
    <row r="3" spans="1:3" s="20" customFormat="1" ht="21.75" customHeight="1">
      <c r="A3" s="630" t="s">
        <v>1778</v>
      </c>
      <c r="B3" s="630"/>
      <c r="C3" s="630"/>
    </row>
    <row r="4" spans="1:3" s="20" customFormat="1" ht="15.75" customHeight="1">
      <c r="A4" s="630"/>
      <c r="B4" s="630"/>
      <c r="C4" s="630"/>
    </row>
    <row r="5" spans="1:3" s="20" customFormat="1" ht="15" customHeight="1">
      <c r="A5" s="21"/>
      <c r="B5" s="21"/>
      <c r="C5" s="21"/>
    </row>
    <row r="6" spans="1:3" s="20" customFormat="1" ht="15" customHeight="1">
      <c r="A6" s="773" t="s">
        <v>624</v>
      </c>
      <c r="B6" s="773"/>
      <c r="C6" s="21"/>
    </row>
    <row r="7" spans="1:3" s="20" customFormat="1" ht="15" customHeight="1" thickBot="1">
      <c r="A7" s="21"/>
      <c r="B7" s="21"/>
      <c r="C7" s="21"/>
    </row>
    <row r="8" spans="1:3" s="20" customFormat="1" ht="11.25" customHeight="1">
      <c r="A8" s="784" t="s">
        <v>373</v>
      </c>
      <c r="B8" s="786" t="s">
        <v>374</v>
      </c>
      <c r="C8" s="786" t="s">
        <v>375</v>
      </c>
    </row>
    <row r="9" spans="1:3" s="20" customFormat="1" ht="13.5" thickBot="1">
      <c r="A9" s="785"/>
      <c r="B9" s="787"/>
      <c r="C9" s="787"/>
    </row>
    <row r="10" spans="1:3" s="20" customFormat="1">
      <c r="A10" s="778"/>
      <c r="B10" s="781"/>
      <c r="C10" s="781"/>
    </row>
    <row r="11" spans="1:3" s="20" customFormat="1" ht="15" customHeight="1">
      <c r="A11" s="779"/>
      <c r="B11" s="782"/>
      <c r="C11" s="782"/>
    </row>
    <row r="12" spans="1:3" s="20" customFormat="1" ht="15" customHeight="1">
      <c r="A12" s="779"/>
      <c r="B12" s="782"/>
      <c r="C12" s="782"/>
    </row>
    <row r="13" spans="1:3" s="20" customFormat="1" ht="15" customHeight="1">
      <c r="A13" s="779"/>
      <c r="B13" s="782"/>
      <c r="C13" s="782"/>
    </row>
    <row r="14" spans="1:3" s="20" customFormat="1" ht="15" customHeight="1">
      <c r="A14" s="779"/>
      <c r="B14" s="782"/>
      <c r="C14" s="782"/>
    </row>
    <row r="15" spans="1:3" s="20" customFormat="1" ht="15" customHeight="1">
      <c r="A15" s="779"/>
      <c r="B15" s="782"/>
      <c r="C15" s="782"/>
    </row>
    <row r="16" spans="1:3" s="20" customFormat="1" ht="15" customHeight="1">
      <c r="A16" s="779"/>
      <c r="B16" s="782"/>
      <c r="C16" s="782"/>
    </row>
    <row r="17" spans="1:3" s="20" customFormat="1" ht="15" customHeight="1">
      <c r="A17" s="779"/>
      <c r="B17" s="782"/>
      <c r="C17" s="782"/>
    </row>
    <row r="18" spans="1:3" s="20" customFormat="1" ht="15" customHeight="1">
      <c r="A18" s="779"/>
      <c r="B18" s="782"/>
      <c r="C18" s="782"/>
    </row>
    <row r="19" spans="1:3" s="20" customFormat="1" ht="15" customHeight="1">
      <c r="A19" s="779"/>
      <c r="B19" s="782"/>
      <c r="C19" s="782"/>
    </row>
    <row r="20" spans="1:3" s="20" customFormat="1" ht="15" customHeight="1">
      <c r="A20" s="779"/>
      <c r="B20" s="782"/>
      <c r="C20" s="782"/>
    </row>
    <row r="21" spans="1:3" s="20" customFormat="1" ht="15.75" customHeight="1" thickBot="1">
      <c r="A21" s="780"/>
      <c r="B21" s="783"/>
      <c r="C21" s="783"/>
    </row>
    <row r="22" spans="1:3" s="20" customFormat="1"/>
    <row r="23" spans="1:3">
      <c r="A23" s="16" t="s">
        <v>76</v>
      </c>
    </row>
    <row r="24" spans="1:3">
      <c r="A24" s="20"/>
    </row>
    <row r="25" spans="1:3">
      <c r="A25" s="20"/>
    </row>
    <row r="26" spans="1:3">
      <c r="A26" s="20"/>
      <c r="C26" s="50"/>
    </row>
    <row r="27" spans="1:3">
      <c r="A27" s="54"/>
      <c r="C27" s="52"/>
    </row>
    <row r="28" spans="1:3" ht="12.75" customHeight="1">
      <c r="A28" s="484" t="s">
        <v>832</v>
      </c>
      <c r="C28" s="215" t="s">
        <v>858</v>
      </c>
    </row>
    <row r="29" spans="1:3" ht="12.75" customHeight="1">
      <c r="A29" s="638" t="s">
        <v>827</v>
      </c>
      <c r="C29" s="638" t="s">
        <v>885</v>
      </c>
    </row>
    <row r="30" spans="1:3" ht="12.75" customHeight="1">
      <c r="A30" s="638"/>
      <c r="C30" s="638"/>
    </row>
    <row r="31" spans="1:3" ht="12.75" customHeight="1">
      <c r="A31" s="485"/>
    </row>
  </sheetData>
  <mergeCells count="12">
    <mergeCell ref="A2:C2"/>
    <mergeCell ref="A3:C3"/>
    <mergeCell ref="A4:C4"/>
    <mergeCell ref="A8:A9"/>
    <mergeCell ref="B8:B9"/>
    <mergeCell ref="C8:C9"/>
    <mergeCell ref="C29:C30"/>
    <mergeCell ref="A6:B6"/>
    <mergeCell ref="A10:A21"/>
    <mergeCell ref="B10:B21"/>
    <mergeCell ref="C10:C21"/>
    <mergeCell ref="A29:A30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&amp;R20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315"/>
  <sheetViews>
    <sheetView topLeftCell="A238" zoomScaleNormal="100" workbookViewId="0">
      <selection activeCell="A334" sqref="A334"/>
    </sheetView>
  </sheetViews>
  <sheetFormatPr baseColWidth="10" defaultColWidth="10.28515625" defaultRowHeight="11.25"/>
  <cols>
    <col min="1" max="1" width="4" style="319" customWidth="1"/>
    <col min="2" max="2" width="13.85546875" style="319" customWidth="1"/>
    <col min="3" max="3" width="14.28515625" style="319" customWidth="1"/>
    <col min="4" max="4" width="7.28515625" style="319" customWidth="1"/>
    <col min="5" max="5" width="8" style="319" customWidth="1"/>
    <col min="6" max="6" width="16.7109375" style="319" customWidth="1"/>
    <col min="7" max="7" width="13.7109375" style="319" customWidth="1"/>
    <col min="8" max="8" width="20.42578125" style="319" customWidth="1"/>
    <col min="9" max="9" width="4.28515625" style="319" customWidth="1"/>
    <col min="10" max="10" width="14" style="318" bestFit="1" customWidth="1"/>
    <col min="11" max="11" width="2.85546875" style="319" customWidth="1"/>
    <col min="12" max="12" width="2.7109375" style="319" customWidth="1"/>
    <col min="13" max="13" width="10.85546875" style="319" bestFit="1" customWidth="1"/>
    <col min="14" max="16384" width="10.28515625" style="319"/>
  </cols>
  <sheetData>
    <row r="1" spans="1:14">
      <c r="A1" s="315"/>
      <c r="B1" s="316"/>
      <c r="C1" s="316"/>
      <c r="D1" s="316"/>
      <c r="E1" s="316"/>
      <c r="F1" s="316"/>
      <c r="G1" s="316"/>
      <c r="H1" s="316"/>
      <c r="I1" s="317"/>
    </row>
    <row r="2" spans="1:14">
      <c r="A2" s="320"/>
      <c r="B2" s="321"/>
      <c r="C2" s="321"/>
      <c r="D2" s="321"/>
      <c r="E2" s="321"/>
      <c r="F2" s="321"/>
      <c r="G2" s="321"/>
      <c r="H2" s="321"/>
      <c r="I2" s="322"/>
    </row>
    <row r="3" spans="1:14" ht="3.75" customHeight="1">
      <c r="A3" s="320"/>
      <c r="B3" s="321"/>
      <c r="C3" s="321"/>
      <c r="D3" s="321"/>
      <c r="E3" s="321"/>
      <c r="F3" s="321"/>
      <c r="G3" s="321"/>
      <c r="H3" s="321"/>
      <c r="I3" s="322"/>
    </row>
    <row r="4" spans="1:14">
      <c r="A4" s="790" t="s">
        <v>378</v>
      </c>
      <c r="B4" s="791"/>
      <c r="C4" s="791"/>
      <c r="D4" s="791"/>
      <c r="E4" s="791"/>
      <c r="F4" s="791"/>
      <c r="G4" s="791"/>
      <c r="H4" s="791"/>
      <c r="I4" s="792"/>
    </row>
    <row r="5" spans="1:14">
      <c r="A5" s="790" t="s">
        <v>816</v>
      </c>
      <c r="B5" s="791"/>
      <c r="C5" s="791"/>
      <c r="D5" s="791"/>
      <c r="E5" s="791"/>
      <c r="F5" s="791"/>
      <c r="G5" s="791"/>
      <c r="H5" s="791"/>
      <c r="I5" s="792"/>
    </row>
    <row r="6" spans="1:14">
      <c r="A6" s="320"/>
      <c r="B6" s="321"/>
      <c r="C6" s="321"/>
      <c r="D6" s="321"/>
      <c r="E6" s="321"/>
      <c r="F6" s="321"/>
      <c r="G6" s="321"/>
      <c r="H6" s="321"/>
      <c r="I6" s="322"/>
    </row>
    <row r="7" spans="1:14" ht="12" thickBot="1">
      <c r="A7" s="793" t="s">
        <v>447</v>
      </c>
      <c r="B7" s="794"/>
      <c r="C7" s="794"/>
      <c r="D7" s="794"/>
      <c r="E7" s="794"/>
      <c r="F7" s="794"/>
      <c r="G7" s="794"/>
      <c r="H7" s="794"/>
      <c r="I7" s="795"/>
    </row>
    <row r="8" spans="1:14" ht="12" thickBot="1">
      <c r="A8" s="323"/>
      <c r="B8" s="324"/>
      <c r="C8" s="324"/>
      <c r="D8" s="324"/>
      <c r="E8" s="324"/>
      <c r="F8" s="324"/>
      <c r="G8" s="324"/>
      <c r="H8" s="324"/>
      <c r="I8" s="325"/>
    </row>
    <row r="9" spans="1:14">
      <c r="A9" s="315"/>
      <c r="B9" s="316"/>
      <c r="C9" s="316"/>
      <c r="D9" s="316"/>
      <c r="E9" s="316"/>
      <c r="F9" s="316"/>
      <c r="G9" s="316"/>
      <c r="H9" s="316"/>
      <c r="I9" s="317"/>
    </row>
    <row r="10" spans="1:14">
      <c r="A10" s="326" t="s">
        <v>448</v>
      </c>
      <c r="B10" s="327" t="s">
        <v>449</v>
      </c>
      <c r="C10" s="328"/>
      <c r="D10" s="328"/>
      <c r="E10" s="328"/>
      <c r="F10" s="328"/>
      <c r="G10" s="328"/>
      <c r="H10" s="328"/>
      <c r="I10" s="329"/>
      <c r="J10" s="330"/>
      <c r="K10" s="331"/>
      <c r="L10" s="328"/>
      <c r="M10" s="328"/>
      <c r="N10" s="328"/>
    </row>
    <row r="11" spans="1:14">
      <c r="A11" s="332"/>
      <c r="B11" s="328"/>
      <c r="C11" s="328"/>
      <c r="D11" s="328"/>
      <c r="E11" s="328"/>
      <c r="F11" s="328"/>
      <c r="G11" s="328"/>
      <c r="H11" s="328"/>
      <c r="I11" s="329"/>
      <c r="J11" s="330"/>
      <c r="K11" s="331"/>
      <c r="L11" s="328"/>
      <c r="M11" s="328"/>
      <c r="N11" s="333"/>
    </row>
    <row r="12" spans="1:14">
      <c r="A12" s="326" t="s">
        <v>450</v>
      </c>
      <c r="B12" s="327" t="s">
        <v>451</v>
      </c>
      <c r="C12" s="328"/>
      <c r="D12" s="328"/>
      <c r="E12" s="328"/>
      <c r="F12" s="328"/>
      <c r="G12" s="328"/>
      <c r="H12" s="328"/>
      <c r="I12" s="329"/>
      <c r="J12" s="330"/>
      <c r="K12" s="331"/>
      <c r="L12" s="328"/>
      <c r="M12" s="328"/>
      <c r="N12" s="333"/>
    </row>
    <row r="13" spans="1:14" ht="5.25" customHeight="1">
      <c r="A13" s="332"/>
      <c r="B13" s="328"/>
      <c r="C13" s="328"/>
      <c r="D13" s="328"/>
      <c r="E13" s="328"/>
      <c r="F13" s="328"/>
      <c r="G13" s="328"/>
      <c r="H13" s="328"/>
      <c r="I13" s="329"/>
      <c r="J13" s="330"/>
      <c r="K13" s="331"/>
      <c r="L13" s="328"/>
      <c r="M13" s="328"/>
      <c r="N13" s="328"/>
    </row>
    <row r="14" spans="1:14">
      <c r="A14" s="332"/>
      <c r="B14" s="334" t="s">
        <v>452</v>
      </c>
      <c r="C14" s="328"/>
      <c r="D14" s="328"/>
      <c r="E14" s="328"/>
      <c r="F14" s="328"/>
      <c r="G14" s="328"/>
      <c r="H14" s="328"/>
      <c r="I14" s="329"/>
      <c r="J14" s="330"/>
      <c r="K14" s="331"/>
      <c r="L14" s="328"/>
      <c r="M14" s="328"/>
      <c r="N14" s="333"/>
    </row>
    <row r="15" spans="1:14">
      <c r="A15" s="332"/>
      <c r="B15" s="334" t="s">
        <v>453</v>
      </c>
      <c r="C15" s="328"/>
      <c r="D15" s="328"/>
      <c r="E15" s="328"/>
      <c r="F15" s="328"/>
      <c r="G15" s="328"/>
      <c r="H15" s="328"/>
      <c r="I15" s="329"/>
      <c r="J15" s="330"/>
      <c r="K15" s="331"/>
      <c r="L15" s="328"/>
      <c r="M15" s="328"/>
      <c r="N15" s="333"/>
    </row>
    <row r="16" spans="1:14">
      <c r="A16" s="332"/>
      <c r="B16" s="334" t="s">
        <v>454</v>
      </c>
      <c r="C16" s="328"/>
      <c r="D16" s="328"/>
      <c r="E16" s="328"/>
      <c r="F16" s="328"/>
      <c r="G16" s="328"/>
      <c r="H16" s="328"/>
      <c r="I16" s="329"/>
      <c r="J16" s="330"/>
      <c r="K16" s="331"/>
      <c r="L16" s="328"/>
      <c r="M16" s="328"/>
      <c r="N16" s="333"/>
    </row>
    <row r="17" spans="1:14">
      <c r="A17" s="332"/>
      <c r="B17" s="334" t="s">
        <v>455</v>
      </c>
      <c r="C17" s="328"/>
      <c r="D17" s="328"/>
      <c r="E17" s="328"/>
      <c r="F17" s="328"/>
      <c r="G17" s="328"/>
      <c r="H17" s="328"/>
      <c r="I17" s="329"/>
      <c r="J17" s="330"/>
      <c r="K17" s="331"/>
      <c r="L17" s="328"/>
      <c r="M17" s="328"/>
      <c r="N17" s="333"/>
    </row>
    <row r="18" spans="1:14" ht="6.75" customHeight="1">
      <c r="A18" s="332"/>
      <c r="B18" s="328"/>
      <c r="C18" s="328"/>
      <c r="D18" s="328"/>
      <c r="E18" s="328"/>
      <c r="F18" s="328"/>
      <c r="G18" s="328"/>
      <c r="H18" s="328"/>
      <c r="I18" s="329"/>
      <c r="J18" s="330"/>
      <c r="K18" s="331"/>
      <c r="L18" s="328"/>
      <c r="M18" s="328"/>
      <c r="N18" s="328"/>
    </row>
    <row r="19" spans="1:14">
      <c r="A19" s="332"/>
      <c r="B19" s="334" t="s">
        <v>456</v>
      </c>
      <c r="C19" s="328"/>
      <c r="D19" s="328"/>
      <c r="E19" s="328"/>
      <c r="F19" s="328"/>
      <c r="G19" s="328"/>
      <c r="H19" s="328"/>
      <c r="I19" s="329"/>
      <c r="J19" s="330"/>
      <c r="K19" s="331"/>
      <c r="L19" s="328"/>
      <c r="M19" s="328"/>
      <c r="N19" s="333"/>
    </row>
    <row r="20" spans="1:14">
      <c r="A20" s="335"/>
      <c r="B20" s="334" t="s">
        <v>457</v>
      </c>
      <c r="C20" s="328"/>
      <c r="D20" s="328"/>
      <c r="E20" s="328"/>
      <c r="F20" s="328"/>
      <c r="G20" s="328"/>
      <c r="H20" s="328"/>
      <c r="I20" s="329"/>
      <c r="J20" s="330"/>
      <c r="K20" s="331"/>
      <c r="L20" s="328"/>
      <c r="M20" s="328"/>
      <c r="N20" s="336"/>
    </row>
    <row r="21" spans="1:14" ht="6" customHeight="1">
      <c r="A21" s="332"/>
      <c r="B21" s="328"/>
      <c r="C21" s="328"/>
      <c r="D21" s="328"/>
      <c r="E21" s="328"/>
      <c r="F21" s="328"/>
      <c r="G21" s="328"/>
      <c r="H21" s="328"/>
      <c r="I21" s="329"/>
      <c r="J21" s="330"/>
      <c r="K21" s="331"/>
      <c r="L21" s="328"/>
      <c r="M21" s="328"/>
      <c r="N21" s="333"/>
    </row>
    <row r="22" spans="1:14">
      <c r="A22" s="332"/>
      <c r="B22" s="334" t="s">
        <v>458</v>
      </c>
      <c r="C22" s="328"/>
      <c r="D22" s="328"/>
      <c r="E22" s="328"/>
      <c r="F22" s="328"/>
      <c r="G22" s="328"/>
      <c r="H22" s="328"/>
      <c r="I22" s="329"/>
      <c r="J22" s="330"/>
      <c r="K22" s="331"/>
      <c r="L22" s="328"/>
      <c r="M22" s="328"/>
      <c r="N22" s="328"/>
    </row>
    <row r="23" spans="1:14">
      <c r="A23" s="332"/>
      <c r="B23" s="334" t="s">
        <v>459</v>
      </c>
      <c r="C23" s="328"/>
      <c r="D23" s="328"/>
      <c r="E23" s="328"/>
      <c r="F23" s="328"/>
      <c r="G23" s="328"/>
      <c r="H23" s="328"/>
      <c r="I23" s="329"/>
      <c r="J23" s="330"/>
      <c r="K23" s="331"/>
      <c r="L23" s="328"/>
      <c r="M23" s="328"/>
      <c r="N23" s="328"/>
    </row>
    <row r="24" spans="1:14" ht="7.5" customHeight="1">
      <c r="A24" s="332"/>
      <c r="B24" s="328"/>
      <c r="C24" s="328"/>
      <c r="D24" s="328"/>
      <c r="E24" s="328"/>
      <c r="F24" s="328"/>
      <c r="G24" s="328"/>
      <c r="H24" s="328"/>
      <c r="I24" s="329"/>
      <c r="J24" s="330"/>
      <c r="K24" s="331"/>
      <c r="L24" s="328"/>
      <c r="M24" s="328"/>
      <c r="N24" s="328"/>
    </row>
    <row r="25" spans="1:14">
      <c r="A25" s="332"/>
      <c r="B25" s="334" t="s">
        <v>460</v>
      </c>
      <c r="C25" s="328"/>
      <c r="D25" s="328"/>
      <c r="E25" s="328"/>
      <c r="F25" s="328"/>
      <c r="G25" s="328"/>
      <c r="H25" s="328"/>
      <c r="I25" s="329"/>
      <c r="J25" s="330"/>
      <c r="K25" s="331"/>
      <c r="L25" s="328"/>
      <c r="M25" s="328"/>
      <c r="N25" s="328"/>
    </row>
    <row r="26" spans="1:14" ht="6.75" customHeight="1">
      <c r="A26" s="332"/>
      <c r="B26" s="328"/>
      <c r="C26" s="328"/>
      <c r="D26" s="328"/>
      <c r="E26" s="328"/>
      <c r="F26" s="328"/>
      <c r="G26" s="328"/>
      <c r="H26" s="328"/>
      <c r="I26" s="329"/>
      <c r="J26" s="330"/>
      <c r="K26" s="331"/>
      <c r="L26" s="328"/>
      <c r="M26" s="328"/>
      <c r="N26" s="328"/>
    </row>
    <row r="27" spans="1:14">
      <c r="A27" s="332"/>
      <c r="B27" s="337" t="s">
        <v>461</v>
      </c>
      <c r="C27" s="334" t="s">
        <v>462</v>
      </c>
      <c r="D27" s="328"/>
      <c r="E27" s="328"/>
      <c r="F27" s="328"/>
      <c r="G27" s="328"/>
      <c r="H27" s="328"/>
      <c r="I27" s="329"/>
      <c r="J27" s="330"/>
      <c r="K27" s="331"/>
      <c r="L27" s="328"/>
      <c r="M27" s="328"/>
      <c r="N27" s="328"/>
    </row>
    <row r="28" spans="1:14">
      <c r="A28" s="332"/>
      <c r="B28" s="328"/>
      <c r="C28" s="334" t="s">
        <v>463</v>
      </c>
      <c r="D28" s="328"/>
      <c r="E28" s="328"/>
      <c r="F28" s="328"/>
      <c r="G28" s="328"/>
      <c r="H28" s="328"/>
      <c r="I28" s="329"/>
      <c r="J28" s="330"/>
      <c r="K28" s="331"/>
      <c r="L28" s="328"/>
      <c r="M28" s="328"/>
      <c r="N28" s="328"/>
    </row>
    <row r="29" spans="1:14">
      <c r="A29" s="332"/>
      <c r="B29" s="328"/>
      <c r="C29" s="334" t="s">
        <v>464</v>
      </c>
      <c r="D29" s="328"/>
      <c r="E29" s="328"/>
      <c r="F29" s="328"/>
      <c r="G29" s="328"/>
      <c r="H29" s="328"/>
      <c r="I29" s="329"/>
      <c r="J29" s="330"/>
      <c r="K29" s="331"/>
      <c r="L29" s="328"/>
      <c r="M29" s="328"/>
      <c r="N29" s="328"/>
    </row>
    <row r="30" spans="1:14">
      <c r="A30" s="332"/>
      <c r="B30" s="328"/>
      <c r="C30" s="328"/>
      <c r="D30" s="328"/>
      <c r="E30" s="328"/>
      <c r="F30" s="328"/>
      <c r="G30" s="328"/>
      <c r="H30" s="328"/>
      <c r="I30" s="329"/>
      <c r="J30" s="330"/>
      <c r="K30" s="331"/>
      <c r="L30" s="328"/>
      <c r="M30" s="328"/>
      <c r="N30" s="328"/>
    </row>
    <row r="31" spans="1:14">
      <c r="A31" s="332"/>
      <c r="B31" s="337" t="s">
        <v>461</v>
      </c>
      <c r="C31" s="334" t="s">
        <v>465</v>
      </c>
      <c r="D31" s="328"/>
      <c r="E31" s="328"/>
      <c r="F31" s="328"/>
      <c r="G31" s="328"/>
      <c r="H31" s="328"/>
      <c r="I31" s="329"/>
      <c r="J31" s="330"/>
      <c r="K31" s="331"/>
      <c r="L31" s="328"/>
      <c r="M31" s="328"/>
      <c r="N31" s="328"/>
    </row>
    <row r="32" spans="1:14">
      <c r="A32" s="332"/>
      <c r="B32" s="328"/>
      <c r="C32" s="334" t="s">
        <v>466</v>
      </c>
      <c r="D32" s="328"/>
      <c r="E32" s="328"/>
      <c r="F32" s="328"/>
      <c r="G32" s="328"/>
      <c r="H32" s="328"/>
      <c r="I32" s="329"/>
      <c r="J32" s="330"/>
      <c r="K32" s="331"/>
      <c r="L32" s="328"/>
      <c r="M32" s="328"/>
      <c r="N32" s="328"/>
    </row>
    <row r="33" spans="1:14">
      <c r="A33" s="332"/>
      <c r="B33" s="328"/>
      <c r="C33" s="334" t="s">
        <v>467</v>
      </c>
      <c r="D33" s="328"/>
      <c r="E33" s="328"/>
      <c r="F33" s="328"/>
      <c r="G33" s="328"/>
      <c r="H33" s="328"/>
      <c r="I33" s="329"/>
      <c r="J33" s="330"/>
      <c r="K33" s="331"/>
      <c r="L33" s="328"/>
      <c r="M33" s="328"/>
      <c r="N33" s="328"/>
    </row>
    <row r="34" spans="1:14">
      <c r="A34" s="332"/>
      <c r="B34" s="328"/>
      <c r="C34" s="328"/>
      <c r="D34" s="328"/>
      <c r="E34" s="328"/>
      <c r="F34" s="328"/>
      <c r="G34" s="328"/>
      <c r="H34" s="328"/>
      <c r="I34" s="329"/>
      <c r="J34" s="330"/>
      <c r="K34" s="331"/>
      <c r="L34" s="328"/>
      <c r="M34" s="328"/>
      <c r="N34" s="328"/>
    </row>
    <row r="35" spans="1:14">
      <c r="A35" s="332"/>
      <c r="B35" s="337" t="s">
        <v>461</v>
      </c>
      <c r="C35" s="334" t="s">
        <v>468</v>
      </c>
      <c r="D35" s="328"/>
      <c r="E35" s="328"/>
      <c r="F35" s="328"/>
      <c r="G35" s="328"/>
      <c r="H35" s="328"/>
      <c r="I35" s="329"/>
      <c r="J35" s="330"/>
      <c r="K35" s="331"/>
      <c r="L35" s="328"/>
      <c r="M35" s="328"/>
      <c r="N35" s="328"/>
    </row>
    <row r="36" spans="1:14">
      <c r="A36" s="332"/>
      <c r="B36" s="328"/>
      <c r="C36" s="328"/>
      <c r="D36" s="328"/>
      <c r="E36" s="328"/>
      <c r="F36" s="328"/>
      <c r="G36" s="328"/>
      <c r="H36" s="328"/>
      <c r="I36" s="329"/>
      <c r="J36" s="330"/>
      <c r="K36" s="331"/>
      <c r="L36" s="328"/>
      <c r="M36" s="328"/>
      <c r="N36" s="328"/>
    </row>
    <row r="37" spans="1:14">
      <c r="A37" s="332"/>
      <c r="B37" s="337" t="s">
        <v>461</v>
      </c>
      <c r="C37" s="334" t="s">
        <v>469</v>
      </c>
      <c r="D37" s="328"/>
      <c r="E37" s="328"/>
      <c r="F37" s="328"/>
      <c r="G37" s="328"/>
      <c r="H37" s="328"/>
      <c r="I37" s="329"/>
      <c r="J37" s="330"/>
      <c r="K37" s="331"/>
      <c r="L37" s="328"/>
      <c r="M37" s="328"/>
      <c r="N37" s="328"/>
    </row>
    <row r="38" spans="1:14">
      <c r="A38" s="332"/>
      <c r="B38" s="328"/>
      <c r="C38" s="328"/>
      <c r="D38" s="328"/>
      <c r="E38" s="328"/>
      <c r="F38" s="328"/>
      <c r="G38" s="328"/>
      <c r="H38" s="328"/>
      <c r="I38" s="329"/>
      <c r="J38" s="330"/>
      <c r="K38" s="331"/>
      <c r="L38" s="328"/>
      <c r="M38" s="328"/>
      <c r="N38" s="328"/>
    </row>
    <row r="39" spans="1:14">
      <c r="A39" s="332"/>
      <c r="B39" s="337" t="s">
        <v>461</v>
      </c>
      <c r="C39" s="334" t="s">
        <v>470</v>
      </c>
      <c r="D39" s="328"/>
      <c r="E39" s="328"/>
      <c r="F39" s="328"/>
      <c r="G39" s="328"/>
      <c r="H39" s="328"/>
      <c r="I39" s="329"/>
      <c r="J39" s="330"/>
      <c r="K39" s="331"/>
      <c r="L39" s="328"/>
      <c r="M39" s="328"/>
      <c r="N39" s="328"/>
    </row>
    <row r="40" spans="1:14">
      <c r="A40" s="332"/>
      <c r="B40" s="328"/>
      <c r="C40" s="334" t="s">
        <v>471</v>
      </c>
      <c r="D40" s="328"/>
      <c r="E40" s="328"/>
      <c r="F40" s="328"/>
      <c r="G40" s="328"/>
      <c r="H40" s="328"/>
      <c r="I40" s="329"/>
      <c r="J40" s="330"/>
      <c r="K40" s="331"/>
      <c r="L40" s="328"/>
      <c r="M40" s="328"/>
      <c r="N40" s="328"/>
    </row>
    <row r="41" spans="1:14">
      <c r="A41" s="332"/>
      <c r="B41" s="328"/>
      <c r="C41" s="328"/>
      <c r="D41" s="328"/>
      <c r="E41" s="328"/>
      <c r="F41" s="328"/>
      <c r="G41" s="328"/>
      <c r="H41" s="328"/>
      <c r="I41" s="329"/>
      <c r="J41" s="330"/>
      <c r="K41" s="331"/>
      <c r="L41" s="328"/>
      <c r="M41" s="328"/>
      <c r="N41" s="328"/>
    </row>
    <row r="42" spans="1:14">
      <c r="A42" s="332"/>
      <c r="B42" s="334" t="s">
        <v>472</v>
      </c>
      <c r="C42" s="328"/>
      <c r="D42" s="328"/>
      <c r="E42" s="328"/>
      <c r="F42" s="328"/>
      <c r="G42" s="328"/>
      <c r="H42" s="328"/>
      <c r="I42" s="329"/>
      <c r="J42" s="330"/>
      <c r="K42" s="331"/>
      <c r="L42" s="328"/>
      <c r="M42" s="328"/>
      <c r="N42" s="328"/>
    </row>
    <row r="43" spans="1:14">
      <c r="A43" s="332"/>
      <c r="B43" s="328"/>
      <c r="C43" s="328"/>
      <c r="D43" s="328"/>
      <c r="E43" s="328"/>
      <c r="F43" s="328"/>
      <c r="G43" s="328"/>
      <c r="H43" s="328"/>
      <c r="I43" s="329"/>
      <c r="J43" s="330"/>
      <c r="K43" s="331"/>
      <c r="L43" s="328"/>
      <c r="M43" s="328"/>
      <c r="N43" s="328"/>
    </row>
    <row r="44" spans="1:14">
      <c r="A44" s="326" t="s">
        <v>473</v>
      </c>
      <c r="B44" s="327" t="s">
        <v>474</v>
      </c>
      <c r="C44" s="328"/>
      <c r="D44" s="328"/>
      <c r="E44" s="328"/>
      <c r="F44" s="328"/>
      <c r="G44" s="328"/>
      <c r="H44" s="328"/>
      <c r="I44" s="329"/>
      <c r="J44" s="330"/>
      <c r="K44" s="331"/>
      <c r="L44" s="328"/>
      <c r="M44" s="328"/>
      <c r="N44" s="328"/>
    </row>
    <row r="45" spans="1:14">
      <c r="A45" s="332"/>
      <c r="B45" s="328"/>
      <c r="C45" s="328"/>
      <c r="D45" s="328"/>
      <c r="E45" s="328"/>
      <c r="F45" s="328"/>
      <c r="G45" s="328"/>
      <c r="H45" s="328"/>
      <c r="I45" s="329"/>
      <c r="J45" s="330"/>
      <c r="K45" s="331"/>
      <c r="L45" s="328"/>
      <c r="M45" s="328"/>
      <c r="N45" s="328"/>
    </row>
    <row r="46" spans="1:14">
      <c r="A46" s="326" t="s">
        <v>475</v>
      </c>
      <c r="B46" s="327" t="s">
        <v>476</v>
      </c>
      <c r="C46" s="328"/>
      <c r="D46" s="328"/>
      <c r="E46" s="328"/>
      <c r="F46" s="328"/>
      <c r="G46" s="328"/>
      <c r="H46" s="328"/>
      <c r="I46" s="329"/>
      <c r="J46" s="330"/>
      <c r="K46" s="331"/>
      <c r="L46" s="328"/>
      <c r="M46" s="328"/>
      <c r="N46" s="328"/>
    </row>
    <row r="47" spans="1:14">
      <c r="A47" s="332"/>
      <c r="B47" s="328"/>
      <c r="C47" s="328"/>
      <c r="D47" s="328"/>
      <c r="E47" s="328"/>
      <c r="F47" s="328"/>
      <c r="G47" s="328"/>
      <c r="H47" s="328"/>
      <c r="I47" s="329"/>
      <c r="J47" s="330"/>
      <c r="K47" s="331"/>
      <c r="L47" s="328"/>
      <c r="M47" s="328"/>
      <c r="N47" s="328"/>
    </row>
    <row r="48" spans="1:14">
      <c r="A48" s="332"/>
      <c r="B48" s="334" t="s">
        <v>477</v>
      </c>
      <c r="C48" s="328"/>
      <c r="D48" s="328"/>
      <c r="E48" s="328"/>
      <c r="F48" s="328"/>
      <c r="G48" s="328"/>
      <c r="H48" s="328"/>
      <c r="I48" s="329"/>
      <c r="J48" s="330"/>
      <c r="K48" s="331"/>
      <c r="L48" s="328"/>
      <c r="M48" s="328"/>
      <c r="N48" s="328"/>
    </row>
    <row r="49" spans="1:14">
      <c r="A49" s="332"/>
      <c r="B49" s="328"/>
      <c r="C49" s="328"/>
      <c r="D49" s="328"/>
      <c r="E49" s="328"/>
      <c r="F49" s="328"/>
      <c r="G49" s="328"/>
      <c r="H49" s="328"/>
      <c r="I49" s="329"/>
      <c r="J49" s="330"/>
      <c r="K49" s="331"/>
      <c r="L49" s="328"/>
      <c r="M49" s="328"/>
      <c r="N49" s="328"/>
    </row>
    <row r="50" spans="1:14">
      <c r="A50" s="326" t="s">
        <v>478</v>
      </c>
      <c r="B50" s="327" t="s">
        <v>479</v>
      </c>
      <c r="C50" s="328"/>
      <c r="D50" s="328"/>
      <c r="E50" s="328"/>
      <c r="F50" s="328"/>
      <c r="G50" s="328"/>
      <c r="H50" s="328"/>
      <c r="I50" s="329"/>
      <c r="J50" s="330"/>
      <c r="K50" s="331"/>
      <c r="L50" s="328"/>
      <c r="M50" s="328"/>
      <c r="N50" s="328"/>
    </row>
    <row r="51" spans="1:14">
      <c r="A51" s="332"/>
      <c r="B51" s="328"/>
      <c r="C51" s="328"/>
      <c r="D51" s="328"/>
      <c r="E51" s="328"/>
      <c r="F51" s="328"/>
      <c r="G51" s="328"/>
      <c r="H51" s="328"/>
      <c r="I51" s="329"/>
      <c r="J51" s="330"/>
      <c r="K51" s="331"/>
      <c r="L51" s="328"/>
      <c r="M51" s="328"/>
      <c r="N51" s="328"/>
    </row>
    <row r="52" spans="1:14">
      <c r="A52" s="332"/>
      <c r="B52" s="334" t="s">
        <v>480</v>
      </c>
      <c r="C52" s="328"/>
      <c r="D52" s="328"/>
      <c r="E52" s="328"/>
      <c r="F52" s="328"/>
      <c r="G52" s="328"/>
      <c r="H52" s="328"/>
      <c r="I52" s="329"/>
      <c r="J52" s="330"/>
      <c r="K52" s="331"/>
      <c r="L52" s="328"/>
      <c r="M52" s="328"/>
      <c r="N52" s="328"/>
    </row>
    <row r="53" spans="1:14">
      <c r="A53" s="332"/>
      <c r="B53" s="328"/>
      <c r="C53" s="328"/>
      <c r="D53" s="328"/>
      <c r="E53" s="328"/>
      <c r="F53" s="328"/>
      <c r="G53" s="328"/>
      <c r="H53" s="328"/>
      <c r="I53" s="329"/>
      <c r="J53" s="330"/>
      <c r="K53" s="331"/>
      <c r="L53" s="328"/>
      <c r="M53" s="328"/>
      <c r="N53" s="328"/>
    </row>
    <row r="54" spans="1:14">
      <c r="A54" s="326" t="s">
        <v>481</v>
      </c>
      <c r="B54" s="327" t="s">
        <v>482</v>
      </c>
      <c r="C54" s="328"/>
      <c r="D54" s="328"/>
      <c r="E54" s="328"/>
      <c r="F54" s="328"/>
      <c r="G54" s="328"/>
      <c r="H54" s="328"/>
      <c r="I54" s="329"/>
      <c r="J54" s="330"/>
      <c r="K54" s="331"/>
      <c r="L54" s="328"/>
      <c r="M54" s="328"/>
      <c r="N54" s="328"/>
    </row>
    <row r="55" spans="1:14">
      <c r="A55" s="332"/>
      <c r="B55" s="328"/>
      <c r="C55" s="328"/>
      <c r="D55" s="328"/>
      <c r="E55" s="328"/>
      <c r="F55" s="328"/>
      <c r="G55" s="328"/>
      <c r="H55" s="328"/>
      <c r="I55" s="329"/>
      <c r="J55" s="330"/>
      <c r="K55" s="331"/>
      <c r="L55" s="328"/>
      <c r="M55" s="328"/>
      <c r="N55" s="328"/>
    </row>
    <row r="56" spans="1:14">
      <c r="A56" s="335"/>
      <c r="B56" s="334" t="s">
        <v>483</v>
      </c>
      <c r="C56" s="328"/>
      <c r="D56" s="328"/>
      <c r="E56" s="328"/>
      <c r="F56" s="328"/>
      <c r="G56" s="328"/>
      <c r="H56" s="328"/>
      <c r="I56" s="329"/>
      <c r="J56" s="330"/>
      <c r="K56" s="331"/>
      <c r="L56" s="328"/>
      <c r="M56" s="328"/>
      <c r="N56" s="328"/>
    </row>
    <row r="57" spans="1:14">
      <c r="A57" s="332"/>
      <c r="B57" s="334" t="s">
        <v>484</v>
      </c>
      <c r="C57" s="328"/>
      <c r="D57" s="328"/>
      <c r="E57" s="328"/>
      <c r="F57" s="328"/>
      <c r="G57" s="328"/>
      <c r="H57" s="328"/>
      <c r="I57" s="329"/>
      <c r="J57" s="330"/>
      <c r="K57" s="331"/>
      <c r="L57" s="328"/>
      <c r="M57" s="328"/>
      <c r="N57" s="328"/>
    </row>
    <row r="58" spans="1:14">
      <c r="A58" s="332"/>
      <c r="B58" s="334"/>
      <c r="C58" s="328"/>
      <c r="D58" s="328"/>
      <c r="E58" s="328"/>
      <c r="F58" s="328"/>
      <c r="G58" s="328"/>
      <c r="H58" s="328"/>
      <c r="I58" s="329"/>
      <c r="J58" s="330"/>
      <c r="K58" s="331"/>
      <c r="L58" s="328"/>
      <c r="M58" s="328"/>
      <c r="N58" s="328"/>
    </row>
    <row r="59" spans="1:14">
      <c r="A59" s="326" t="s">
        <v>485</v>
      </c>
      <c r="B59" s="338" t="s">
        <v>486</v>
      </c>
      <c r="C59" s="328"/>
      <c r="D59" s="328"/>
      <c r="E59" s="328"/>
      <c r="F59" s="328"/>
      <c r="G59" s="328"/>
      <c r="H59" s="328"/>
      <c r="I59" s="329"/>
      <c r="J59" s="330"/>
      <c r="K59" s="331"/>
      <c r="L59" s="328"/>
      <c r="M59" s="328"/>
      <c r="N59" s="328"/>
    </row>
    <row r="60" spans="1:14" ht="7.5" customHeight="1">
      <c r="A60" s="332"/>
      <c r="B60" s="328"/>
      <c r="C60" s="328"/>
      <c r="D60" s="328"/>
      <c r="E60" s="328"/>
      <c r="F60" s="328"/>
      <c r="G60" s="328"/>
      <c r="H60" s="328"/>
      <c r="I60" s="329"/>
      <c r="J60" s="330"/>
      <c r="K60" s="331"/>
      <c r="L60" s="328"/>
      <c r="M60" s="328"/>
      <c r="N60" s="328"/>
    </row>
    <row r="61" spans="1:14">
      <c r="A61" s="335"/>
      <c r="B61" s="327" t="s">
        <v>487</v>
      </c>
      <c r="C61" s="328"/>
      <c r="D61" s="328"/>
      <c r="E61" s="328"/>
      <c r="F61" s="328"/>
      <c r="G61" s="328"/>
      <c r="H61" s="328"/>
      <c r="I61" s="329"/>
      <c r="J61" s="330"/>
      <c r="K61" s="331"/>
      <c r="L61" s="328"/>
      <c r="M61" s="328"/>
      <c r="N61" s="328"/>
    </row>
    <row r="62" spans="1:14">
      <c r="A62" s="332"/>
      <c r="B62" s="334" t="s">
        <v>488</v>
      </c>
      <c r="C62" s="328"/>
      <c r="D62" s="328"/>
      <c r="E62" s="328"/>
      <c r="F62" s="328"/>
      <c r="G62" s="328"/>
      <c r="H62" s="328"/>
      <c r="I62" s="329"/>
      <c r="J62" s="330"/>
      <c r="K62" s="331"/>
      <c r="L62" s="328"/>
      <c r="M62" s="328"/>
      <c r="N62" s="328"/>
    </row>
    <row r="63" spans="1:14" ht="7.5" customHeight="1">
      <c r="A63" s="339"/>
      <c r="B63" s="334"/>
      <c r="C63" s="328"/>
      <c r="D63" s="328"/>
      <c r="E63" s="328"/>
      <c r="F63" s="328"/>
      <c r="G63" s="328"/>
      <c r="H63" s="328"/>
      <c r="I63" s="329"/>
      <c r="J63" s="330"/>
      <c r="K63" s="331"/>
      <c r="L63" s="328"/>
      <c r="M63" s="328"/>
      <c r="N63" s="328"/>
    </row>
    <row r="64" spans="1:14">
      <c r="A64" s="326" t="s">
        <v>489</v>
      </c>
      <c r="B64" s="338" t="s">
        <v>490</v>
      </c>
      <c r="C64" s="328"/>
      <c r="D64" s="328"/>
      <c r="E64" s="328"/>
      <c r="F64" s="328"/>
      <c r="G64" s="328"/>
      <c r="H64" s="328"/>
      <c r="I64" s="329"/>
      <c r="J64" s="330"/>
      <c r="K64" s="331"/>
      <c r="L64" s="328"/>
      <c r="M64" s="328"/>
      <c r="N64" s="328"/>
    </row>
    <row r="65" spans="1:14" ht="6" customHeight="1">
      <c r="A65" s="332"/>
      <c r="B65" s="328"/>
      <c r="C65" s="328"/>
      <c r="D65" s="328"/>
      <c r="E65" s="328"/>
      <c r="F65" s="328"/>
      <c r="G65" s="328"/>
      <c r="H65" s="328"/>
      <c r="I65" s="329"/>
      <c r="J65" s="330"/>
      <c r="K65" s="331"/>
      <c r="L65" s="328"/>
      <c r="M65" s="328"/>
      <c r="N65" s="328"/>
    </row>
    <row r="66" spans="1:14">
      <c r="A66" s="335"/>
      <c r="B66" s="327" t="s">
        <v>491</v>
      </c>
      <c r="C66" s="328"/>
      <c r="D66" s="328"/>
      <c r="E66" s="328"/>
      <c r="F66" s="328"/>
      <c r="G66" s="328"/>
      <c r="H66" s="328"/>
      <c r="I66" s="329"/>
      <c r="J66" s="330"/>
      <c r="K66" s="331"/>
      <c r="L66" s="328"/>
      <c r="M66" s="328"/>
      <c r="N66" s="328"/>
    </row>
    <row r="67" spans="1:14">
      <c r="A67" s="332"/>
      <c r="B67" s="334" t="s">
        <v>492</v>
      </c>
      <c r="C67" s="328"/>
      <c r="D67" s="328"/>
      <c r="E67" s="328"/>
      <c r="F67" s="328"/>
      <c r="G67" s="328"/>
      <c r="H67" s="328"/>
      <c r="I67" s="329"/>
      <c r="J67" s="330"/>
      <c r="K67" s="331"/>
      <c r="L67" s="328"/>
      <c r="M67" s="328"/>
      <c r="N67" s="328"/>
    </row>
    <row r="68" spans="1:14" ht="6" customHeight="1">
      <c r="A68" s="332"/>
      <c r="B68" s="334"/>
      <c r="C68" s="328"/>
      <c r="D68" s="328"/>
      <c r="E68" s="328"/>
      <c r="F68" s="328"/>
      <c r="G68" s="328"/>
      <c r="H68" s="328"/>
      <c r="I68" s="329"/>
      <c r="J68" s="330"/>
      <c r="K68" s="331"/>
      <c r="L68" s="328"/>
      <c r="M68" s="328"/>
      <c r="N68" s="328"/>
    </row>
    <row r="69" spans="1:14" ht="6" customHeight="1">
      <c r="A69" s="332"/>
      <c r="B69" s="334"/>
      <c r="C69" s="328"/>
      <c r="D69" s="328"/>
      <c r="E69" s="328"/>
      <c r="F69" s="328"/>
      <c r="G69" s="328"/>
      <c r="H69" s="328"/>
      <c r="I69" s="329"/>
      <c r="J69" s="330"/>
      <c r="K69" s="331"/>
      <c r="L69" s="328"/>
      <c r="M69" s="328"/>
      <c r="N69" s="328"/>
    </row>
    <row r="70" spans="1:14">
      <c r="A70" s="326" t="s">
        <v>493</v>
      </c>
      <c r="B70" s="338" t="s">
        <v>494</v>
      </c>
      <c r="C70" s="328"/>
      <c r="D70" s="328"/>
      <c r="E70" s="328"/>
      <c r="F70" s="328"/>
      <c r="G70" s="328"/>
      <c r="H70" s="328"/>
      <c r="I70" s="329"/>
      <c r="J70" s="330"/>
      <c r="K70" s="331"/>
      <c r="L70" s="328"/>
      <c r="M70" s="328"/>
      <c r="N70" s="328"/>
    </row>
    <row r="71" spans="1:14" ht="5.25" customHeight="1">
      <c r="A71" s="332"/>
      <c r="B71" s="328"/>
      <c r="C71" s="328"/>
      <c r="D71" s="328"/>
      <c r="E71" s="328"/>
      <c r="F71" s="328"/>
      <c r="G71" s="328"/>
      <c r="H71" s="328"/>
      <c r="I71" s="329"/>
      <c r="J71" s="330"/>
      <c r="K71" s="331"/>
      <c r="L71" s="328"/>
      <c r="M71" s="328"/>
      <c r="N71" s="328"/>
    </row>
    <row r="72" spans="1:14">
      <c r="A72" s="332"/>
      <c r="B72" s="334" t="s">
        <v>495</v>
      </c>
      <c r="C72" s="328"/>
      <c r="D72" s="328"/>
      <c r="E72" s="328"/>
      <c r="F72" s="328"/>
      <c r="G72" s="328"/>
      <c r="H72" s="328"/>
      <c r="I72" s="329"/>
      <c r="J72" s="330"/>
      <c r="K72" s="331"/>
      <c r="L72" s="328"/>
      <c r="M72" s="328"/>
      <c r="N72" s="328"/>
    </row>
    <row r="73" spans="1:14">
      <c r="A73" s="332"/>
      <c r="B73" s="334" t="s">
        <v>496</v>
      </c>
      <c r="C73" s="328"/>
      <c r="D73" s="328"/>
      <c r="E73" s="328"/>
      <c r="F73" s="328"/>
      <c r="G73" s="328"/>
      <c r="H73" s="328"/>
      <c r="I73" s="329"/>
      <c r="J73" s="330"/>
      <c r="K73" s="331"/>
      <c r="L73" s="328"/>
      <c r="M73" s="328"/>
      <c r="N73" s="328"/>
    </row>
    <row r="74" spans="1:14">
      <c r="A74" s="332"/>
      <c r="B74" s="334" t="s">
        <v>497</v>
      </c>
      <c r="C74" s="328"/>
      <c r="D74" s="328"/>
      <c r="E74" s="328"/>
      <c r="F74" s="328"/>
      <c r="G74" s="328"/>
      <c r="H74" s="328"/>
      <c r="I74" s="329"/>
      <c r="J74" s="330"/>
      <c r="K74" s="331"/>
      <c r="L74" s="328"/>
      <c r="M74" s="328"/>
      <c r="N74" s="328"/>
    </row>
    <row r="75" spans="1:14">
      <c r="A75" s="332"/>
      <c r="B75" s="334" t="s">
        <v>498</v>
      </c>
      <c r="C75" s="328"/>
      <c r="D75" s="328"/>
      <c r="E75" s="328"/>
      <c r="F75" s="328"/>
      <c r="G75" s="328"/>
      <c r="H75" s="328"/>
      <c r="I75" s="329"/>
      <c r="J75" s="330"/>
      <c r="K75" s="331"/>
      <c r="L75" s="328"/>
      <c r="M75" s="328"/>
      <c r="N75" s="328"/>
    </row>
    <row r="76" spans="1:14" ht="7.5" customHeight="1">
      <c r="A76" s="339" t="s">
        <v>120</v>
      </c>
      <c r="B76" s="334" t="s">
        <v>120</v>
      </c>
      <c r="C76" s="328"/>
      <c r="D76" s="328"/>
      <c r="E76" s="328"/>
      <c r="F76" s="328"/>
      <c r="G76" s="328"/>
      <c r="H76" s="328"/>
      <c r="I76" s="329"/>
      <c r="J76" s="330"/>
      <c r="K76" s="331"/>
      <c r="L76" s="328"/>
      <c r="M76" s="328"/>
      <c r="N76" s="328"/>
    </row>
    <row r="77" spans="1:14">
      <c r="A77" s="332"/>
      <c r="B77" s="334" t="s">
        <v>499</v>
      </c>
      <c r="C77" s="328"/>
      <c r="D77" s="328"/>
      <c r="E77" s="328"/>
      <c r="F77" s="328"/>
      <c r="G77" s="328"/>
      <c r="H77" s="328"/>
      <c r="I77" s="329"/>
      <c r="J77" s="330"/>
      <c r="K77" s="331"/>
      <c r="L77" s="328"/>
      <c r="M77" s="328"/>
      <c r="N77" s="328"/>
    </row>
    <row r="78" spans="1:14" ht="12" thickBot="1">
      <c r="A78" s="340"/>
      <c r="B78" s="341"/>
      <c r="C78" s="342"/>
      <c r="D78" s="342"/>
      <c r="E78" s="342"/>
      <c r="F78" s="342"/>
      <c r="G78" s="342"/>
      <c r="H78" s="342"/>
      <c r="I78" s="343"/>
      <c r="J78" s="330"/>
      <c r="K78" s="331"/>
      <c r="L78" s="328"/>
      <c r="M78" s="328"/>
      <c r="N78" s="328"/>
    </row>
    <row r="79" spans="1:14">
      <c r="A79" s="344"/>
      <c r="B79" s="345"/>
      <c r="C79" s="346"/>
      <c r="D79" s="346"/>
      <c r="E79" s="346"/>
      <c r="F79" s="346"/>
      <c r="G79" s="346"/>
      <c r="H79" s="346"/>
      <c r="I79" s="347"/>
      <c r="J79" s="330"/>
      <c r="K79" s="331"/>
      <c r="L79" s="328"/>
      <c r="M79" s="328"/>
      <c r="N79" s="328"/>
    </row>
    <row r="80" spans="1:14">
      <c r="A80" s="326" t="s">
        <v>500</v>
      </c>
      <c r="B80" s="348" t="s">
        <v>501</v>
      </c>
      <c r="C80" s="349"/>
      <c r="D80" s="349"/>
      <c r="E80" s="349"/>
      <c r="F80" s="349"/>
      <c r="G80" s="349"/>
      <c r="H80" s="349"/>
      <c r="I80" s="350"/>
      <c r="J80" s="351"/>
      <c r="K80" s="331"/>
      <c r="L80" s="328"/>
      <c r="M80" s="328"/>
      <c r="N80" s="328"/>
    </row>
    <row r="81" spans="1:14" ht="9" customHeight="1">
      <c r="A81" s="332"/>
      <c r="B81" s="328"/>
      <c r="C81" s="328"/>
      <c r="D81" s="328"/>
      <c r="E81" s="328"/>
      <c r="F81" s="328"/>
      <c r="G81" s="328"/>
      <c r="H81" s="328"/>
      <c r="I81" s="329"/>
      <c r="J81" s="330"/>
      <c r="K81" s="331"/>
      <c r="L81" s="328"/>
      <c r="M81" s="328"/>
      <c r="N81" s="328"/>
    </row>
    <row r="82" spans="1:14">
      <c r="A82" s="352">
        <v>3</v>
      </c>
      <c r="B82" s="353" t="s">
        <v>479</v>
      </c>
      <c r="C82" s="321"/>
      <c r="D82" s="321"/>
      <c r="E82" s="321"/>
      <c r="F82" s="321"/>
      <c r="G82" s="321"/>
      <c r="H82" s="321"/>
      <c r="I82" s="322"/>
    </row>
    <row r="83" spans="1:14" ht="8.25" customHeight="1">
      <c r="A83" s="352"/>
      <c r="B83" s="353"/>
      <c r="C83" s="321"/>
      <c r="D83" s="321"/>
      <c r="E83" s="321"/>
      <c r="F83" s="321"/>
      <c r="G83" s="321"/>
      <c r="H83" s="321"/>
      <c r="I83" s="322"/>
    </row>
    <row r="84" spans="1:14">
      <c r="A84" s="320"/>
      <c r="B84" s="321" t="s">
        <v>502</v>
      </c>
      <c r="C84" s="321"/>
      <c r="D84" s="321"/>
      <c r="E84" s="321"/>
      <c r="F84" s="321"/>
      <c r="G84" s="321"/>
      <c r="H84" s="321"/>
      <c r="I84" s="322"/>
    </row>
    <row r="85" spans="1:14">
      <c r="A85" s="320"/>
      <c r="B85" s="321" t="s">
        <v>503</v>
      </c>
      <c r="C85" s="321"/>
      <c r="D85" s="321"/>
      <c r="E85" s="321"/>
      <c r="F85" s="321"/>
      <c r="G85" s="321"/>
      <c r="H85" s="321"/>
      <c r="I85" s="322"/>
    </row>
    <row r="86" spans="1:14">
      <c r="A86" s="320"/>
      <c r="B86" s="321"/>
      <c r="C86" s="321" t="s">
        <v>504</v>
      </c>
      <c r="D86" s="321"/>
      <c r="E86" s="321"/>
      <c r="F86" s="321"/>
      <c r="G86" s="354"/>
      <c r="H86" s="355">
        <v>0</v>
      </c>
      <c r="I86" s="322"/>
    </row>
    <row r="87" spans="1:14" ht="6.75" customHeight="1">
      <c r="A87" s="320"/>
      <c r="B87" s="321"/>
      <c r="C87" s="321"/>
      <c r="D87" s="321"/>
      <c r="E87" s="321"/>
      <c r="F87" s="321"/>
      <c r="G87" s="354"/>
      <c r="H87" s="355"/>
      <c r="I87" s="322"/>
    </row>
    <row r="88" spans="1:14">
      <c r="A88" s="320"/>
      <c r="B88" s="321"/>
      <c r="C88" s="321" t="s">
        <v>505</v>
      </c>
      <c r="D88" s="321"/>
      <c r="E88" s="321"/>
      <c r="F88" s="321"/>
      <c r="G88" s="356"/>
      <c r="H88" s="355">
        <f>SUM(G89:G114)</f>
        <v>23492305.460000001</v>
      </c>
      <c r="I88" s="322"/>
    </row>
    <row r="89" spans="1:14" ht="10.5" customHeight="1">
      <c r="A89" s="320"/>
      <c r="B89" s="321"/>
      <c r="C89" s="321"/>
      <c r="D89" s="321" t="s">
        <v>506</v>
      </c>
      <c r="E89" s="321"/>
      <c r="F89" s="321"/>
      <c r="G89" s="423">
        <v>171957.11</v>
      </c>
      <c r="H89" s="354"/>
      <c r="I89" s="322"/>
    </row>
    <row r="90" spans="1:14" ht="10.5" customHeight="1">
      <c r="A90" s="320"/>
      <c r="B90" s="321"/>
      <c r="C90" s="321"/>
      <c r="D90" s="321" t="s">
        <v>507</v>
      </c>
      <c r="E90" s="321"/>
      <c r="F90" s="321"/>
      <c r="G90" s="423">
        <v>3658119.64</v>
      </c>
      <c r="H90" s="354"/>
      <c r="I90" s="322"/>
    </row>
    <row r="91" spans="1:14" ht="10.5" customHeight="1">
      <c r="A91" s="320"/>
      <c r="B91" s="321"/>
      <c r="C91" s="321"/>
      <c r="D91" s="321" t="s">
        <v>508</v>
      </c>
      <c r="E91" s="321"/>
      <c r="F91" s="321"/>
      <c r="G91" s="423">
        <v>392485.76</v>
      </c>
      <c r="H91" s="354"/>
      <c r="I91" s="322"/>
    </row>
    <row r="92" spans="1:14" ht="10.5" customHeight="1">
      <c r="A92" s="320"/>
      <c r="B92" s="321"/>
      <c r="C92" s="321"/>
      <c r="D92" s="321" t="s">
        <v>509</v>
      </c>
      <c r="E92" s="321"/>
      <c r="F92" s="321"/>
      <c r="G92" s="423">
        <v>2390507.56</v>
      </c>
      <c r="H92" s="354"/>
      <c r="I92" s="322"/>
    </row>
    <row r="93" spans="1:14" ht="10.5" customHeight="1">
      <c r="A93" s="320"/>
      <c r="B93" s="321"/>
      <c r="C93" s="321"/>
      <c r="D93" s="321" t="s">
        <v>510</v>
      </c>
      <c r="E93" s="321"/>
      <c r="F93" s="321"/>
      <c r="G93" s="423">
        <v>1246093.73</v>
      </c>
      <c r="H93" s="354"/>
      <c r="I93" s="322"/>
    </row>
    <row r="94" spans="1:14" ht="10.5" customHeight="1">
      <c r="A94" s="320"/>
      <c r="B94" s="321"/>
      <c r="C94" s="321"/>
      <c r="D94" s="321" t="s">
        <v>511</v>
      </c>
      <c r="E94" s="321"/>
      <c r="F94" s="321"/>
      <c r="G94" s="423">
        <v>-503.04</v>
      </c>
      <c r="H94" s="354"/>
      <c r="I94" s="322"/>
    </row>
    <row r="95" spans="1:14" ht="10.5" customHeight="1">
      <c r="A95" s="320"/>
      <c r="B95" s="321"/>
      <c r="C95" s="321"/>
      <c r="D95" s="321" t="s">
        <v>512</v>
      </c>
      <c r="E95" s="321"/>
      <c r="F95" s="321"/>
      <c r="G95" s="423">
        <v>807137.82</v>
      </c>
      <c r="H95" s="354"/>
      <c r="I95" s="322"/>
    </row>
    <row r="96" spans="1:14" s="318" customFormat="1" ht="10.5" customHeight="1">
      <c r="A96" s="320"/>
      <c r="B96" s="321"/>
      <c r="C96" s="321"/>
      <c r="D96" s="321" t="s">
        <v>513</v>
      </c>
      <c r="E96" s="321"/>
      <c r="F96" s="321"/>
      <c r="G96" s="423">
        <v>290323.14</v>
      </c>
      <c r="H96" s="354"/>
      <c r="I96" s="322"/>
    </row>
    <row r="97" spans="1:9" s="318" customFormat="1" ht="10.5" customHeight="1">
      <c r="A97" s="320"/>
      <c r="B97" s="321"/>
      <c r="C97" s="321"/>
      <c r="D97" s="321" t="s">
        <v>514</v>
      </c>
      <c r="E97" s="321"/>
      <c r="F97" s="321"/>
      <c r="G97" s="423">
        <v>2080195.35</v>
      </c>
      <c r="H97" s="354"/>
      <c r="I97" s="322"/>
    </row>
    <row r="98" spans="1:9" s="318" customFormat="1" ht="10.5" customHeight="1">
      <c r="A98" s="320"/>
      <c r="B98" s="321"/>
      <c r="C98" s="321"/>
      <c r="D98" s="321" t="s">
        <v>515</v>
      </c>
      <c r="E98" s="321"/>
      <c r="F98" s="321"/>
      <c r="G98" s="423">
        <v>482729.84</v>
      </c>
      <c r="H98" s="354"/>
      <c r="I98" s="322"/>
    </row>
    <row r="99" spans="1:9" s="318" customFormat="1" ht="10.5" customHeight="1">
      <c r="A99" s="320"/>
      <c r="B99" s="321"/>
      <c r="C99" s="321"/>
      <c r="D99" s="357" t="s">
        <v>516</v>
      </c>
      <c r="E99" s="321"/>
      <c r="F99" s="321"/>
      <c r="G99" s="423">
        <v>147322.04999999999</v>
      </c>
      <c r="H99" s="354"/>
      <c r="I99" s="322"/>
    </row>
    <row r="100" spans="1:9" s="318" customFormat="1" ht="10.5" customHeight="1">
      <c r="A100" s="320"/>
      <c r="B100" s="321"/>
      <c r="C100" s="321"/>
      <c r="D100" s="357" t="s">
        <v>517</v>
      </c>
      <c r="E100" s="321"/>
      <c r="F100" s="321"/>
      <c r="G100" s="423">
        <v>10031.02</v>
      </c>
      <c r="H100" s="354"/>
      <c r="I100" s="322"/>
    </row>
    <row r="101" spans="1:9" s="318" customFormat="1" ht="10.5" customHeight="1">
      <c r="A101" s="320"/>
      <c r="B101" s="321"/>
      <c r="C101" s="321"/>
      <c r="D101" s="321" t="s">
        <v>518</v>
      </c>
      <c r="E101" s="321"/>
      <c r="F101" s="321"/>
      <c r="G101" s="423">
        <v>55588.68</v>
      </c>
      <c r="H101" s="354"/>
      <c r="I101" s="322"/>
    </row>
    <row r="102" spans="1:9" s="318" customFormat="1" ht="10.5" customHeight="1">
      <c r="A102" s="320"/>
      <c r="B102" s="321"/>
      <c r="C102" s="321"/>
      <c r="D102" s="357" t="s">
        <v>519</v>
      </c>
      <c r="E102" s="321"/>
      <c r="F102" s="321"/>
      <c r="G102" s="423">
        <v>0</v>
      </c>
      <c r="H102" s="354"/>
      <c r="I102" s="322"/>
    </row>
    <row r="103" spans="1:9" s="318" customFormat="1" ht="10.5" customHeight="1">
      <c r="A103" s="320"/>
      <c r="B103" s="321"/>
      <c r="C103" s="321"/>
      <c r="D103" s="357" t="s">
        <v>520</v>
      </c>
      <c r="E103" s="321"/>
      <c r="F103" s="321"/>
      <c r="G103" s="423">
        <v>0</v>
      </c>
      <c r="H103" s="354"/>
      <c r="I103" s="322"/>
    </row>
    <row r="104" spans="1:9" s="318" customFormat="1" ht="10.5" customHeight="1">
      <c r="A104" s="320"/>
      <c r="B104" s="321"/>
      <c r="C104" s="321"/>
      <c r="D104" s="357" t="s">
        <v>521</v>
      </c>
      <c r="E104" s="321"/>
      <c r="F104" s="321"/>
      <c r="G104" s="423">
        <v>0</v>
      </c>
      <c r="H104" s="354"/>
      <c r="I104" s="322"/>
    </row>
    <row r="105" spans="1:9" s="318" customFormat="1" ht="10.5" customHeight="1">
      <c r="A105" s="320"/>
      <c r="B105" s="321"/>
      <c r="C105" s="321"/>
      <c r="D105" s="357" t="s">
        <v>522</v>
      </c>
      <c r="E105" s="321"/>
      <c r="F105" s="321"/>
      <c r="G105" s="423">
        <v>112391.85</v>
      </c>
      <c r="H105" s="354"/>
      <c r="I105" s="322"/>
    </row>
    <row r="106" spans="1:9" s="318" customFormat="1" ht="10.5" customHeight="1">
      <c r="A106" s="320"/>
      <c r="B106" s="321"/>
      <c r="C106" s="321"/>
      <c r="D106" s="357" t="s">
        <v>523</v>
      </c>
      <c r="E106" s="321"/>
      <c r="F106" s="321"/>
      <c r="G106" s="423">
        <v>456012.27</v>
      </c>
      <c r="H106" s="354"/>
      <c r="I106" s="322"/>
    </row>
    <row r="107" spans="1:9" s="318" customFormat="1" ht="10.5" customHeight="1">
      <c r="A107" s="320"/>
      <c r="B107" s="321"/>
      <c r="C107" s="321"/>
      <c r="D107" s="357" t="s">
        <v>524</v>
      </c>
      <c r="E107" s="321"/>
      <c r="F107" s="321"/>
      <c r="G107" s="423">
        <v>13543.23</v>
      </c>
      <c r="H107" s="354"/>
      <c r="I107" s="322"/>
    </row>
    <row r="108" spans="1:9" s="318" customFormat="1" ht="10.5" customHeight="1">
      <c r="A108" s="320"/>
      <c r="B108" s="321"/>
      <c r="C108" s="321"/>
      <c r="D108" s="357" t="s">
        <v>525</v>
      </c>
      <c r="E108" s="321"/>
      <c r="F108" s="321"/>
      <c r="G108" s="423">
        <v>0</v>
      </c>
      <c r="H108" s="354"/>
      <c r="I108" s="322"/>
    </row>
    <row r="109" spans="1:9" s="318" customFormat="1" ht="10.5" customHeight="1">
      <c r="A109" s="320"/>
      <c r="B109" s="321"/>
      <c r="C109" s="321"/>
      <c r="D109" s="357" t="s">
        <v>526</v>
      </c>
      <c r="E109" s="321"/>
      <c r="F109" s="321"/>
      <c r="G109" s="423">
        <v>232620.46</v>
      </c>
      <c r="H109" s="354"/>
      <c r="I109" s="322"/>
    </row>
    <row r="110" spans="1:9" s="318" customFormat="1" ht="10.5" customHeight="1">
      <c r="A110" s="320"/>
      <c r="B110" s="321"/>
      <c r="C110" s="321"/>
      <c r="D110" s="357" t="s">
        <v>527</v>
      </c>
      <c r="E110" s="321"/>
      <c r="F110" s="321"/>
      <c r="G110" s="423">
        <v>10522.25</v>
      </c>
      <c r="H110" s="354"/>
      <c r="I110" s="322"/>
    </row>
    <row r="111" spans="1:9" s="318" customFormat="1" ht="10.5" customHeight="1">
      <c r="A111" s="320"/>
      <c r="B111" s="321"/>
      <c r="C111" s="321"/>
      <c r="D111" s="357" t="s">
        <v>528</v>
      </c>
      <c r="E111" s="321"/>
      <c r="F111" s="321"/>
      <c r="G111" s="423">
        <v>6171650.9500000002</v>
      </c>
      <c r="H111" s="354"/>
      <c r="I111" s="322"/>
    </row>
    <row r="112" spans="1:9" s="318" customFormat="1" ht="10.5" customHeight="1">
      <c r="A112" s="320"/>
      <c r="B112" s="321"/>
      <c r="C112" s="321"/>
      <c r="D112" s="357" t="s">
        <v>786</v>
      </c>
      <c r="E112" s="321"/>
      <c r="F112" s="321"/>
      <c r="G112" s="423">
        <v>342818.45</v>
      </c>
      <c r="H112" s="354"/>
      <c r="I112" s="322"/>
    </row>
    <row r="113" spans="1:10" s="318" customFormat="1" ht="10.5" customHeight="1">
      <c r="A113" s="320"/>
      <c r="B113" s="321"/>
      <c r="C113" s="321"/>
      <c r="D113" s="357" t="s">
        <v>529</v>
      </c>
      <c r="E113" s="321"/>
      <c r="F113" s="321"/>
      <c r="G113" s="423">
        <v>4420757.34</v>
      </c>
      <c r="H113" s="354"/>
      <c r="I113" s="322"/>
    </row>
    <row r="114" spans="1:10" s="318" customFormat="1" ht="5.25" customHeight="1" thickBot="1">
      <c r="A114" s="320"/>
      <c r="B114" s="321"/>
      <c r="C114" s="321"/>
      <c r="D114" s="357"/>
      <c r="E114" s="321"/>
      <c r="F114" s="321"/>
      <c r="G114" s="358"/>
      <c r="H114" s="354"/>
      <c r="I114" s="322"/>
    </row>
    <row r="115" spans="1:10" s="318" customFormat="1" ht="10.5" customHeight="1">
      <c r="A115" s="320"/>
      <c r="B115" s="321"/>
      <c r="C115" s="321"/>
      <c r="D115" s="357"/>
      <c r="E115" s="321"/>
      <c r="F115" s="321"/>
      <c r="G115" s="359"/>
      <c r="H115" s="354"/>
      <c r="I115" s="322"/>
    </row>
    <row r="116" spans="1:10" s="318" customFormat="1" ht="7.5" customHeight="1">
      <c r="A116" s="320"/>
      <c r="B116" s="321"/>
      <c r="C116" s="321"/>
      <c r="D116" s="321"/>
      <c r="E116" s="321"/>
      <c r="F116" s="321"/>
      <c r="G116" s="354"/>
      <c r="H116" s="354"/>
      <c r="I116" s="322"/>
    </row>
    <row r="117" spans="1:10">
      <c r="A117" s="352">
        <v>4</v>
      </c>
      <c r="B117" s="353" t="s">
        <v>530</v>
      </c>
      <c r="C117" s="321"/>
      <c r="D117" s="321"/>
      <c r="E117" s="321"/>
      <c r="F117" s="321"/>
      <c r="G117" s="354"/>
      <c r="H117" s="360">
        <v>0</v>
      </c>
      <c r="I117" s="322"/>
      <c r="J117" s="361"/>
    </row>
    <row r="118" spans="1:10" ht="3.75" customHeight="1">
      <c r="A118" s="320"/>
      <c r="B118" s="321"/>
      <c r="C118" s="321"/>
      <c r="D118" s="321"/>
      <c r="E118" s="321"/>
      <c r="F118" s="321"/>
      <c r="G118" s="354"/>
      <c r="H118" s="354"/>
      <c r="I118" s="322"/>
    </row>
    <row r="119" spans="1:10" ht="3.75" customHeight="1">
      <c r="A119" s="320"/>
      <c r="B119" s="321"/>
      <c r="C119" s="321"/>
      <c r="D119" s="321"/>
      <c r="E119" s="321"/>
      <c r="F119" s="321"/>
      <c r="G119" s="354"/>
      <c r="H119" s="354"/>
      <c r="I119" s="322"/>
    </row>
    <row r="120" spans="1:10" ht="7.5" customHeight="1">
      <c r="A120" s="320"/>
      <c r="B120" s="321"/>
      <c r="C120" s="321"/>
      <c r="D120" s="321"/>
      <c r="E120" s="321"/>
      <c r="F120" s="321"/>
      <c r="G120" s="354"/>
      <c r="H120" s="354"/>
      <c r="I120" s="322"/>
    </row>
    <row r="121" spans="1:10" ht="9" customHeight="1">
      <c r="A121" s="352">
        <v>5</v>
      </c>
      <c r="B121" s="353" t="s">
        <v>531</v>
      </c>
      <c r="C121" s="321"/>
      <c r="D121" s="321"/>
      <c r="E121" s="321"/>
      <c r="F121" s="321"/>
      <c r="G121" s="354"/>
      <c r="H121" s="354"/>
      <c r="I121" s="322"/>
    </row>
    <row r="122" spans="1:10" ht="7.5" customHeight="1">
      <c r="A122" s="352"/>
      <c r="B122" s="353"/>
      <c r="C122" s="321"/>
      <c r="D122" s="321"/>
      <c r="E122" s="321"/>
      <c r="F122" s="321"/>
      <c r="G122" s="354"/>
      <c r="H122" s="354"/>
      <c r="I122" s="322"/>
    </row>
    <row r="123" spans="1:10" ht="9" customHeight="1">
      <c r="A123" s="320"/>
      <c r="B123" s="321" t="s">
        <v>532</v>
      </c>
      <c r="C123" s="321"/>
      <c r="D123" s="321"/>
      <c r="E123" s="321"/>
      <c r="F123" s="321"/>
      <c r="G123" s="354"/>
      <c r="H123" s="354"/>
      <c r="I123" s="322"/>
    </row>
    <row r="124" spans="1:10" ht="3.75" customHeight="1">
      <c r="A124" s="320"/>
      <c r="B124" s="321"/>
      <c r="C124" s="321"/>
      <c r="D124" s="321"/>
      <c r="E124" s="321"/>
      <c r="F124" s="321"/>
      <c r="G124" s="354"/>
      <c r="H124" s="354"/>
      <c r="I124" s="322"/>
    </row>
    <row r="125" spans="1:10" ht="10.5" customHeight="1">
      <c r="A125" s="320"/>
      <c r="B125" s="321" t="s">
        <v>533</v>
      </c>
      <c r="C125" s="321"/>
      <c r="D125" s="321"/>
      <c r="E125" s="321"/>
      <c r="F125" s="321"/>
      <c r="G125" s="354"/>
      <c r="H125" s="355">
        <f>SUM(G128:G132)</f>
        <v>11762</v>
      </c>
      <c r="I125" s="322"/>
      <c r="J125" s="318">
        <f>H125+H136+H140+H142+H144+H154+H157</f>
        <v>1833701.34</v>
      </c>
    </row>
    <row r="126" spans="1:10" ht="4.5" customHeight="1">
      <c r="A126" s="320"/>
      <c r="B126" s="321"/>
      <c r="C126" s="362"/>
      <c r="D126" s="363"/>
      <c r="E126" s="321"/>
      <c r="F126" s="321"/>
      <c r="G126" s="354"/>
      <c r="H126" s="355"/>
      <c r="I126" s="322"/>
    </row>
    <row r="127" spans="1:10" ht="11.25" customHeight="1">
      <c r="A127" s="320"/>
      <c r="B127" s="321"/>
      <c r="C127" s="321"/>
      <c r="D127" s="321"/>
      <c r="E127" s="321"/>
      <c r="F127" s="321"/>
      <c r="G127" s="354"/>
      <c r="H127" s="364" t="s">
        <v>534</v>
      </c>
      <c r="I127" s="322"/>
      <c r="J127" s="318">
        <f>J125+16024.13</f>
        <v>1849725.47</v>
      </c>
    </row>
    <row r="128" spans="1:10" ht="11.25" customHeight="1">
      <c r="A128" s="320"/>
      <c r="B128" s="321"/>
      <c r="C128" s="321" t="s">
        <v>810</v>
      </c>
      <c r="D128" s="321"/>
      <c r="E128" s="321"/>
      <c r="F128" s="321"/>
      <c r="G128" s="354">
        <v>4416</v>
      </c>
      <c r="H128" s="364"/>
      <c r="I128" s="322"/>
    </row>
    <row r="129" spans="1:14" ht="11.25" customHeight="1">
      <c r="A129" s="320"/>
      <c r="B129" s="321"/>
      <c r="C129" s="321" t="s">
        <v>811</v>
      </c>
      <c r="D129" s="321"/>
      <c r="E129" s="321"/>
      <c r="F129" s="321"/>
      <c r="G129" s="354">
        <v>132</v>
      </c>
      <c r="H129" s="364"/>
      <c r="I129" s="322"/>
    </row>
    <row r="130" spans="1:14" ht="11.25" customHeight="1">
      <c r="A130" s="320"/>
      <c r="B130" s="321"/>
      <c r="C130" s="321" t="s">
        <v>535</v>
      </c>
      <c r="D130" s="321"/>
      <c r="E130" s="321"/>
      <c r="F130" s="321"/>
      <c r="G130" s="354">
        <v>5794</v>
      </c>
      <c r="H130" s="364"/>
      <c r="I130" s="322"/>
    </row>
    <row r="131" spans="1:14" ht="11.25" customHeight="1">
      <c r="A131" s="320"/>
      <c r="B131" s="321"/>
      <c r="C131" s="321" t="s">
        <v>812</v>
      </c>
      <c r="D131" s="321"/>
      <c r="E131" s="321"/>
      <c r="F131" s="321"/>
      <c r="G131" s="354">
        <v>1000</v>
      </c>
      <c r="H131" s="364"/>
      <c r="I131" s="322"/>
    </row>
    <row r="132" spans="1:14" ht="11.25" customHeight="1">
      <c r="A132" s="320"/>
      <c r="B132" s="321"/>
      <c r="C132" s="321" t="s">
        <v>813</v>
      </c>
      <c r="D132" s="321"/>
      <c r="E132" s="321"/>
      <c r="F132" s="321"/>
      <c r="G132" s="354">
        <v>420</v>
      </c>
      <c r="H132" s="364"/>
      <c r="I132" s="322"/>
    </row>
    <row r="133" spans="1:14" ht="4.5" customHeight="1" thickBot="1">
      <c r="A133" s="320"/>
      <c r="B133" s="321"/>
      <c r="C133" s="321"/>
      <c r="D133" s="321"/>
      <c r="E133" s="321"/>
      <c r="F133" s="321"/>
      <c r="G133" s="365"/>
      <c r="H133" s="364"/>
      <c r="I133" s="322"/>
    </row>
    <row r="134" spans="1:14" ht="11.25" customHeight="1">
      <c r="A134" s="320"/>
      <c r="B134" s="321"/>
      <c r="C134" s="321"/>
      <c r="D134" s="321"/>
      <c r="E134" s="321"/>
      <c r="F134" s="321"/>
      <c r="G134" s="354"/>
      <c r="H134" s="364"/>
      <c r="I134" s="322"/>
    </row>
    <row r="135" spans="1:14" ht="11.25" customHeight="1">
      <c r="A135" s="320"/>
      <c r="B135" s="366" t="s">
        <v>536</v>
      </c>
      <c r="C135" s="321"/>
      <c r="D135" s="321"/>
      <c r="E135" s="321"/>
      <c r="F135" s="321"/>
      <c r="G135" s="354"/>
      <c r="H135" s="364"/>
      <c r="I135" s="322"/>
    </row>
    <row r="136" spans="1:14" s="318" customFormat="1">
      <c r="A136" s="320"/>
      <c r="B136" s="321" t="s">
        <v>537</v>
      </c>
      <c r="C136" s="321"/>
      <c r="D136" s="321"/>
      <c r="E136" s="321"/>
      <c r="F136" s="321"/>
      <c r="G136" s="354"/>
      <c r="H136" s="355">
        <f>SUM(G137:G137)</f>
        <v>0</v>
      </c>
      <c r="I136" s="322"/>
      <c r="K136" s="319"/>
      <c r="L136" s="319"/>
      <c r="M136" s="319"/>
      <c r="N136" s="319"/>
    </row>
    <row r="137" spans="1:14" s="318" customFormat="1">
      <c r="A137" s="320"/>
      <c r="B137" s="321"/>
      <c r="C137" s="321" t="s">
        <v>795</v>
      </c>
      <c r="D137" s="321"/>
      <c r="E137" s="321"/>
      <c r="F137" s="321"/>
      <c r="G137" s="354">
        <v>0</v>
      </c>
      <c r="H137" s="355"/>
      <c r="I137" s="322"/>
      <c r="K137" s="319"/>
      <c r="L137" s="319"/>
      <c r="M137" s="319"/>
      <c r="N137" s="319"/>
    </row>
    <row r="138" spans="1:14" s="318" customFormat="1" ht="6" customHeight="1" thickBot="1">
      <c r="A138" s="320"/>
      <c r="B138" s="321"/>
      <c r="C138" s="367"/>
      <c r="D138" s="321"/>
      <c r="E138" s="321"/>
      <c r="F138" s="321"/>
      <c r="G138" s="365"/>
      <c r="H138" s="354"/>
      <c r="I138" s="322"/>
      <c r="K138" s="319"/>
      <c r="L138" s="319"/>
      <c r="M138" s="319"/>
      <c r="N138" s="319"/>
    </row>
    <row r="139" spans="1:14" s="318" customFormat="1" ht="3.75" customHeight="1">
      <c r="A139" s="320"/>
      <c r="B139" s="321"/>
      <c r="C139" s="367"/>
      <c r="D139" s="321"/>
      <c r="E139" s="321"/>
      <c r="F139" s="321"/>
      <c r="G139" s="354"/>
      <c r="H139" s="354"/>
      <c r="I139" s="322"/>
      <c r="K139" s="319"/>
      <c r="L139" s="319"/>
      <c r="M139" s="319"/>
      <c r="N139" s="319"/>
    </row>
    <row r="140" spans="1:14" s="318" customFormat="1" ht="11.25" customHeight="1">
      <c r="A140" s="352">
        <v>6</v>
      </c>
      <c r="B140" s="368" t="s">
        <v>538</v>
      </c>
      <c r="C140" s="367"/>
      <c r="D140" s="321"/>
      <c r="E140" s="321"/>
      <c r="F140" s="321"/>
      <c r="G140" s="354"/>
      <c r="H140" s="355">
        <v>1704437.33</v>
      </c>
      <c r="I140" s="322"/>
      <c r="K140" s="319"/>
      <c r="L140" s="319"/>
      <c r="M140" s="319"/>
      <c r="N140" s="319"/>
    </row>
    <row r="141" spans="1:14" s="318" customFormat="1" ht="11.25" customHeight="1">
      <c r="A141" s="320"/>
      <c r="B141" s="321"/>
      <c r="C141" s="367"/>
      <c r="D141" s="321"/>
      <c r="E141" s="321"/>
      <c r="F141" s="321"/>
      <c r="G141" s="354"/>
      <c r="H141" s="354"/>
      <c r="I141" s="322"/>
      <c r="K141" s="319"/>
      <c r="L141" s="319"/>
      <c r="M141" s="319"/>
      <c r="N141" s="319"/>
    </row>
    <row r="142" spans="1:14" s="318" customFormat="1" ht="11.25" customHeight="1">
      <c r="A142" s="352">
        <v>7</v>
      </c>
      <c r="B142" s="368" t="s">
        <v>539</v>
      </c>
      <c r="C142" s="367"/>
      <c r="D142" s="321"/>
      <c r="E142" s="321"/>
      <c r="F142" s="321"/>
      <c r="G142" s="354"/>
      <c r="H142" s="355">
        <v>9874.26</v>
      </c>
      <c r="I142" s="322"/>
      <c r="K142" s="319"/>
      <c r="L142" s="319"/>
      <c r="M142" s="319"/>
      <c r="N142" s="319"/>
    </row>
    <row r="143" spans="1:14" s="318" customFormat="1" ht="9.75" customHeight="1">
      <c r="A143" s="320"/>
      <c r="B143" s="321"/>
      <c r="C143" s="321"/>
      <c r="D143" s="321"/>
      <c r="E143" s="321"/>
      <c r="F143" s="321"/>
      <c r="G143" s="354"/>
      <c r="H143" s="354"/>
      <c r="I143" s="322"/>
      <c r="K143" s="319"/>
      <c r="L143" s="319"/>
      <c r="M143" s="319"/>
      <c r="N143" s="319"/>
    </row>
    <row r="144" spans="1:14" s="318" customFormat="1">
      <c r="A144" s="352">
        <v>8</v>
      </c>
      <c r="B144" s="353" t="s">
        <v>540</v>
      </c>
      <c r="C144" s="321"/>
      <c r="D144" s="321"/>
      <c r="E144" s="321"/>
      <c r="F144" s="321"/>
      <c r="G144" s="354"/>
      <c r="H144" s="355">
        <f>SUM(G147:G150)</f>
        <v>69127.75</v>
      </c>
      <c r="I144" s="322"/>
      <c r="K144" s="319"/>
      <c r="L144" s="319"/>
      <c r="M144" s="319"/>
      <c r="N144" s="319"/>
    </row>
    <row r="145" spans="1:14" s="318" customFormat="1" ht="10.5" customHeight="1">
      <c r="A145" s="320"/>
      <c r="B145" s="321" t="s">
        <v>532</v>
      </c>
      <c r="C145" s="321"/>
      <c r="D145" s="321"/>
      <c r="E145" s="321"/>
      <c r="F145" s="321"/>
      <c r="G145" s="354"/>
      <c r="H145" s="354"/>
      <c r="I145" s="322"/>
      <c r="K145" s="319"/>
      <c r="L145" s="319"/>
      <c r="M145" s="319"/>
      <c r="N145" s="319"/>
    </row>
    <row r="146" spans="1:14" s="318" customFormat="1" ht="10.5" customHeight="1">
      <c r="A146" s="320"/>
      <c r="B146" s="321"/>
      <c r="C146" s="321"/>
      <c r="D146" s="321"/>
      <c r="E146" s="321"/>
      <c r="F146" s="321"/>
      <c r="G146" s="354"/>
      <c r="H146" s="364" t="s">
        <v>534</v>
      </c>
      <c r="I146" s="322"/>
      <c r="K146" s="319"/>
      <c r="L146" s="319"/>
      <c r="M146" s="319"/>
      <c r="N146" s="319"/>
    </row>
    <row r="147" spans="1:14" s="318" customFormat="1" ht="10.5" customHeight="1">
      <c r="A147" s="320"/>
      <c r="B147" s="321"/>
      <c r="C147" s="321" t="s">
        <v>784</v>
      </c>
      <c r="D147" s="321"/>
      <c r="E147" s="321"/>
      <c r="F147" s="321"/>
      <c r="G147" s="354">
        <v>2590.37</v>
      </c>
      <c r="H147" s="364"/>
      <c r="I147" s="322"/>
      <c r="K147" s="319"/>
      <c r="L147" s="319"/>
      <c r="M147" s="319"/>
      <c r="N147" s="319"/>
    </row>
    <row r="148" spans="1:14" s="318" customFormat="1" ht="10.5" customHeight="1">
      <c r="A148" s="320"/>
      <c r="B148" s="321"/>
      <c r="C148" s="321" t="s">
        <v>541</v>
      </c>
      <c r="D148" s="321"/>
      <c r="E148" s="321"/>
      <c r="F148" s="321"/>
      <c r="G148" s="354">
        <v>11137.44</v>
      </c>
      <c r="H148" s="364"/>
      <c r="I148" s="322"/>
      <c r="K148" s="319"/>
      <c r="L148" s="319"/>
      <c r="M148" s="319"/>
      <c r="N148" s="319"/>
    </row>
    <row r="149" spans="1:14" s="318" customFormat="1" ht="10.5" customHeight="1">
      <c r="A149" s="320"/>
      <c r="B149" s="321"/>
      <c r="C149" s="321" t="s">
        <v>805</v>
      </c>
      <c r="D149" s="321"/>
      <c r="E149" s="321"/>
      <c r="F149" s="321"/>
      <c r="G149" s="354">
        <v>49999.94</v>
      </c>
      <c r="H149" s="364"/>
      <c r="I149" s="322"/>
      <c r="K149" s="319"/>
      <c r="L149" s="319"/>
      <c r="M149" s="319"/>
      <c r="N149" s="319"/>
    </row>
    <row r="150" spans="1:14" s="318" customFormat="1" ht="10.5" customHeight="1">
      <c r="A150" s="320"/>
      <c r="B150" s="321"/>
      <c r="C150" s="321" t="s">
        <v>792</v>
      </c>
      <c r="D150" s="321"/>
      <c r="E150" s="321"/>
      <c r="F150" s="321"/>
      <c r="G150" s="445">
        <v>5400</v>
      </c>
      <c r="H150" s="364"/>
      <c r="I150" s="322"/>
      <c r="K150" s="319"/>
      <c r="L150" s="319"/>
      <c r="M150" s="319"/>
      <c r="N150" s="319"/>
    </row>
    <row r="151" spans="1:14" s="318" customFormat="1" ht="5.25" customHeight="1" thickBot="1">
      <c r="A151" s="369"/>
      <c r="B151" s="370"/>
      <c r="C151" s="370"/>
      <c r="D151" s="370"/>
      <c r="E151" s="370"/>
      <c r="F151" s="370"/>
      <c r="G151" s="365"/>
      <c r="H151" s="365"/>
      <c r="I151" s="371"/>
      <c r="K151" s="319"/>
      <c r="L151" s="319"/>
      <c r="M151" s="319"/>
      <c r="N151" s="319"/>
    </row>
    <row r="152" spans="1:14" s="318" customFormat="1" ht="5.25" customHeight="1">
      <c r="A152" s="315"/>
      <c r="B152" s="316"/>
      <c r="C152" s="316"/>
      <c r="D152" s="316"/>
      <c r="E152" s="316"/>
      <c r="F152" s="316"/>
      <c r="G152" s="372"/>
      <c r="H152" s="372"/>
      <c r="I152" s="317"/>
      <c r="K152" s="319"/>
      <c r="L152" s="319"/>
      <c r="M152" s="319"/>
      <c r="N152" s="319"/>
    </row>
    <row r="153" spans="1:14" s="318" customFormat="1" ht="9.75" customHeight="1">
      <c r="A153" s="320"/>
      <c r="B153" s="321"/>
      <c r="C153" s="321"/>
      <c r="D153" s="321"/>
      <c r="E153" s="321"/>
      <c r="F153" s="321"/>
      <c r="G153" s="354"/>
      <c r="H153" s="354"/>
      <c r="I153" s="322"/>
      <c r="K153" s="319"/>
      <c r="L153" s="319"/>
      <c r="M153" s="319"/>
      <c r="N153" s="319"/>
    </row>
    <row r="154" spans="1:14" s="318" customFormat="1" ht="9.75" customHeight="1">
      <c r="A154" s="320"/>
      <c r="B154" s="353" t="s">
        <v>542</v>
      </c>
      <c r="C154" s="321"/>
      <c r="D154" s="321"/>
      <c r="E154" s="321"/>
      <c r="F154" s="321"/>
      <c r="G154" s="354"/>
      <c r="H154" s="355">
        <v>38500</v>
      </c>
      <c r="I154" s="322"/>
      <c r="K154" s="319"/>
      <c r="L154" s="319"/>
      <c r="M154" s="319"/>
      <c r="N154" s="319"/>
    </row>
    <row r="155" spans="1:14" s="318" customFormat="1" ht="9.75" customHeight="1">
      <c r="A155" s="320"/>
      <c r="B155" s="321"/>
      <c r="C155" s="321"/>
      <c r="D155" s="321"/>
      <c r="E155" s="321"/>
      <c r="F155" s="321"/>
      <c r="G155" s="354"/>
      <c r="H155" s="354"/>
      <c r="I155" s="322"/>
      <c r="K155" s="319"/>
      <c r="L155" s="319"/>
      <c r="M155" s="319"/>
      <c r="N155" s="319"/>
    </row>
    <row r="156" spans="1:14" s="318" customFormat="1" ht="5.25" customHeight="1">
      <c r="A156" s="320"/>
      <c r="B156" s="321"/>
      <c r="C156" s="321"/>
      <c r="D156" s="321"/>
      <c r="E156" s="321"/>
      <c r="F156" s="321"/>
      <c r="G156" s="354"/>
      <c r="H156" s="354"/>
      <c r="I156" s="322"/>
      <c r="K156" s="319"/>
      <c r="L156" s="319"/>
      <c r="M156" s="319"/>
      <c r="N156" s="319"/>
    </row>
    <row r="157" spans="1:14" s="318" customFormat="1" ht="9.75" customHeight="1">
      <c r="A157" s="320"/>
      <c r="B157" s="353" t="s">
        <v>543</v>
      </c>
      <c r="C157" s="321"/>
      <c r="D157" s="321"/>
      <c r="E157" s="321"/>
      <c r="F157" s="321"/>
      <c r="G157" s="354"/>
      <c r="H157" s="355">
        <v>0</v>
      </c>
      <c r="I157" s="322"/>
      <c r="K157" s="319"/>
      <c r="L157" s="319"/>
      <c r="M157" s="319"/>
      <c r="N157" s="319"/>
    </row>
    <row r="158" spans="1:14" s="318" customFormat="1" ht="9.75" customHeight="1">
      <c r="A158" s="320"/>
      <c r="B158" s="321"/>
      <c r="C158" s="321"/>
      <c r="D158" s="321"/>
      <c r="E158" s="321"/>
      <c r="F158" s="321"/>
      <c r="G158" s="354"/>
      <c r="H158" s="354"/>
      <c r="I158" s="322"/>
      <c r="K158" s="319"/>
      <c r="L158" s="319"/>
      <c r="M158" s="319"/>
      <c r="N158" s="319"/>
    </row>
    <row r="159" spans="1:14" s="318" customFormat="1">
      <c r="A159" s="352">
        <v>9</v>
      </c>
      <c r="B159" s="353" t="s">
        <v>544</v>
      </c>
      <c r="C159" s="321"/>
      <c r="D159" s="321"/>
      <c r="E159" s="321"/>
      <c r="F159" s="321"/>
      <c r="G159" s="354"/>
      <c r="H159" s="355">
        <f>SUM(G161:G162)</f>
        <v>516000</v>
      </c>
      <c r="I159" s="322"/>
      <c r="J159" s="318">
        <f>H159+H165</f>
        <v>516000</v>
      </c>
      <c r="K159" s="319"/>
      <c r="L159" s="319"/>
      <c r="M159" s="319"/>
      <c r="N159" s="319"/>
    </row>
    <row r="160" spans="1:14" s="318" customFormat="1">
      <c r="A160" s="352"/>
      <c r="B160" s="353"/>
      <c r="C160" s="321"/>
      <c r="D160" s="321"/>
      <c r="E160" s="321"/>
      <c r="F160" s="321"/>
      <c r="G160" s="354"/>
      <c r="H160" s="355"/>
      <c r="I160" s="322"/>
      <c r="K160" s="319"/>
      <c r="L160" s="319"/>
      <c r="M160" s="319"/>
      <c r="N160" s="319"/>
    </row>
    <row r="161" spans="1:14" s="318" customFormat="1">
      <c r="A161" s="352"/>
      <c r="B161" s="353"/>
      <c r="C161" s="321" t="s">
        <v>788</v>
      </c>
      <c r="D161" s="321"/>
      <c r="E161" s="321"/>
      <c r="F161" s="321"/>
      <c r="G161" s="354">
        <v>500000</v>
      </c>
      <c r="H161" s="355"/>
      <c r="I161" s="322"/>
      <c r="K161" s="319"/>
      <c r="L161" s="319"/>
      <c r="M161" s="319"/>
      <c r="N161" s="319"/>
    </row>
    <row r="162" spans="1:14" s="318" customFormat="1">
      <c r="A162" s="352"/>
      <c r="B162" s="353"/>
      <c r="C162" s="321" t="s">
        <v>814</v>
      </c>
      <c r="D162" s="321"/>
      <c r="E162" s="321"/>
      <c r="F162" s="321"/>
      <c r="G162" s="354">
        <v>16000</v>
      </c>
      <c r="H162" s="355"/>
      <c r="I162" s="322"/>
      <c r="K162" s="319"/>
      <c r="L162" s="319"/>
      <c r="M162" s="319"/>
      <c r="N162" s="319"/>
    </row>
    <row r="163" spans="1:14" s="318" customFormat="1" ht="6.75" customHeight="1" thickBot="1">
      <c r="A163" s="320"/>
      <c r="B163" s="321"/>
      <c r="C163" s="321"/>
      <c r="D163" s="321"/>
      <c r="E163" s="321"/>
      <c r="F163" s="321"/>
      <c r="G163" s="365"/>
      <c r="H163" s="354"/>
      <c r="I163" s="322"/>
      <c r="K163" s="319"/>
      <c r="L163" s="319"/>
      <c r="M163" s="319"/>
      <c r="N163" s="319"/>
    </row>
    <row r="164" spans="1:14" s="318" customFormat="1" ht="6" customHeight="1">
      <c r="A164" s="320"/>
      <c r="B164" s="321"/>
      <c r="C164" s="321"/>
      <c r="D164" s="321"/>
      <c r="E164" s="321"/>
      <c r="F164" s="321"/>
      <c r="G164" s="354"/>
      <c r="H164" s="355"/>
      <c r="I164" s="322"/>
      <c r="K164" s="319"/>
      <c r="L164" s="319"/>
      <c r="M164" s="319"/>
      <c r="N164" s="319"/>
    </row>
    <row r="165" spans="1:14" s="318" customFormat="1" ht="11.25" customHeight="1">
      <c r="A165" s="352">
        <v>10</v>
      </c>
      <c r="B165" s="353" t="s">
        <v>545</v>
      </c>
      <c r="C165" s="321"/>
      <c r="D165" s="321"/>
      <c r="E165" s="321"/>
      <c r="F165" s="321"/>
      <c r="G165" s="354"/>
      <c r="H165" s="355">
        <f>SUM(G167:G167)</f>
        <v>0</v>
      </c>
      <c r="I165" s="322"/>
      <c r="K165" s="319"/>
      <c r="L165" s="319"/>
      <c r="M165" s="319"/>
      <c r="N165" s="319"/>
    </row>
    <row r="166" spans="1:14" s="318" customFormat="1" ht="11.25" customHeight="1">
      <c r="A166" s="352"/>
      <c r="B166" s="353"/>
      <c r="C166" s="321"/>
      <c r="D166" s="321"/>
      <c r="E166" s="321"/>
      <c r="F166" s="321"/>
      <c r="G166" s="354"/>
      <c r="H166" s="355"/>
      <c r="I166" s="322"/>
      <c r="K166" s="319"/>
      <c r="L166" s="319"/>
      <c r="M166" s="319"/>
      <c r="N166" s="319"/>
    </row>
    <row r="167" spans="1:14" s="318" customFormat="1" ht="11.25" customHeight="1">
      <c r="A167" s="352"/>
      <c r="B167" s="353"/>
      <c r="C167" s="321" t="s">
        <v>787</v>
      </c>
      <c r="D167" s="321"/>
      <c r="E167" s="321"/>
      <c r="F167" s="321"/>
      <c r="G167" s="354">
        <v>0</v>
      </c>
      <c r="H167" s="355"/>
      <c r="I167" s="322"/>
      <c r="K167" s="319"/>
      <c r="L167" s="319"/>
      <c r="M167" s="319"/>
      <c r="N167" s="319"/>
    </row>
    <row r="168" spans="1:14" s="318" customFormat="1" ht="6" customHeight="1" thickBot="1">
      <c r="A168" s="320"/>
      <c r="B168" s="321"/>
      <c r="C168" s="321"/>
      <c r="D168" s="321"/>
      <c r="E168" s="321"/>
      <c r="F168" s="321"/>
      <c r="G168" s="365"/>
      <c r="H168" s="354"/>
      <c r="I168" s="322"/>
      <c r="K168" s="319"/>
      <c r="L168" s="319"/>
      <c r="M168" s="319"/>
      <c r="N168" s="319"/>
    </row>
    <row r="169" spans="1:14" s="318" customFormat="1" ht="7.5" customHeight="1">
      <c r="A169" s="352"/>
      <c r="B169" s="353"/>
      <c r="C169" s="321"/>
      <c r="D169" s="321"/>
      <c r="E169" s="321"/>
      <c r="F169" s="321"/>
      <c r="G169" s="354"/>
      <c r="H169" s="355"/>
      <c r="I169" s="322"/>
      <c r="K169" s="319"/>
      <c r="L169" s="319"/>
      <c r="M169" s="319"/>
      <c r="N169" s="319"/>
    </row>
    <row r="170" spans="1:14" s="318" customFormat="1" ht="9.75" customHeight="1">
      <c r="A170" s="352">
        <v>11</v>
      </c>
      <c r="B170" s="353"/>
      <c r="C170" s="321"/>
      <c r="D170" s="321"/>
      <c r="E170" s="321"/>
      <c r="F170" s="321"/>
      <c r="G170" s="354"/>
      <c r="H170" s="354"/>
      <c r="I170" s="322"/>
      <c r="K170" s="319"/>
      <c r="L170" s="319"/>
      <c r="M170" s="319"/>
      <c r="N170" s="319"/>
    </row>
    <row r="171" spans="1:14" s="318" customFormat="1" ht="11.25" customHeight="1">
      <c r="A171" s="320"/>
      <c r="B171" s="353" t="s">
        <v>546</v>
      </c>
      <c r="C171" s="321"/>
      <c r="D171" s="321"/>
      <c r="E171" s="321"/>
      <c r="F171" s="321"/>
      <c r="G171" s="354"/>
      <c r="H171" s="355">
        <v>0</v>
      </c>
      <c r="I171" s="322"/>
      <c r="K171" s="319"/>
      <c r="L171" s="319"/>
      <c r="M171" s="319"/>
      <c r="N171" s="319"/>
    </row>
    <row r="172" spans="1:14" s="318" customFormat="1" ht="3.75" customHeight="1">
      <c r="A172" s="320"/>
      <c r="B172" s="321"/>
      <c r="C172" s="321"/>
      <c r="D172" s="321"/>
      <c r="E172" s="321"/>
      <c r="F172" s="321"/>
      <c r="G172" s="354"/>
      <c r="H172" s="354"/>
      <c r="I172" s="322"/>
      <c r="K172" s="319"/>
      <c r="L172" s="319"/>
      <c r="M172" s="319"/>
      <c r="N172" s="319"/>
    </row>
    <row r="173" spans="1:14" s="318" customFormat="1" ht="3.75" customHeight="1">
      <c r="A173" s="320"/>
      <c r="B173" s="321"/>
      <c r="C173" s="321"/>
      <c r="D173" s="321"/>
      <c r="E173" s="321"/>
      <c r="F173" s="321"/>
      <c r="G173" s="354"/>
      <c r="H173" s="354"/>
      <c r="I173" s="322"/>
      <c r="K173" s="319"/>
      <c r="L173" s="319"/>
      <c r="M173" s="319"/>
      <c r="N173" s="319"/>
    </row>
    <row r="174" spans="1:14" s="318" customFormat="1" ht="3.75" customHeight="1">
      <c r="A174" s="320"/>
      <c r="B174" s="321"/>
      <c r="C174" s="321"/>
      <c r="D174" s="321"/>
      <c r="E174" s="321"/>
      <c r="F174" s="321"/>
      <c r="G174" s="354"/>
      <c r="H174" s="354"/>
      <c r="I174" s="322"/>
      <c r="K174" s="319"/>
      <c r="L174" s="319"/>
      <c r="M174" s="319"/>
      <c r="N174" s="319"/>
    </row>
    <row r="175" spans="1:14" s="318" customFormat="1" ht="9.75" customHeight="1">
      <c r="A175" s="352">
        <v>12</v>
      </c>
      <c r="B175" s="353" t="s">
        <v>547</v>
      </c>
      <c r="C175" s="321"/>
      <c r="D175" s="321"/>
      <c r="E175" s="321"/>
      <c r="F175" s="321"/>
      <c r="G175" s="354"/>
      <c r="H175" s="355">
        <f>SUM(G177:G181)</f>
        <v>36550</v>
      </c>
      <c r="I175" s="322"/>
      <c r="K175" s="319"/>
      <c r="L175" s="319"/>
      <c r="M175" s="319"/>
      <c r="N175" s="319"/>
    </row>
    <row r="176" spans="1:14" s="318" customFormat="1" ht="9.75" customHeight="1">
      <c r="A176" s="320"/>
      <c r="B176" s="321" t="s">
        <v>548</v>
      </c>
      <c r="C176" s="321"/>
      <c r="D176" s="321"/>
      <c r="E176" s="321"/>
      <c r="F176" s="321"/>
      <c r="G176" s="354"/>
      <c r="H176" s="354"/>
      <c r="I176" s="322"/>
      <c r="K176" s="319"/>
      <c r="L176" s="319"/>
      <c r="M176" s="319"/>
      <c r="N176" s="319"/>
    </row>
    <row r="177" spans="1:14" s="318" customFormat="1" ht="9.75" customHeight="1">
      <c r="A177" s="320"/>
      <c r="B177" s="321"/>
      <c r="C177" s="321"/>
      <c r="D177" s="321"/>
      <c r="E177" s="321"/>
      <c r="F177" s="321"/>
      <c r="G177" s="354"/>
      <c r="H177" s="354"/>
      <c r="I177" s="322"/>
      <c r="K177" s="319"/>
      <c r="L177" s="319"/>
      <c r="M177" s="319"/>
      <c r="N177" s="319"/>
    </row>
    <row r="178" spans="1:14" s="318" customFormat="1" ht="9.75" customHeight="1">
      <c r="A178" s="320"/>
      <c r="B178" s="321"/>
      <c r="C178" s="321" t="s">
        <v>549</v>
      </c>
      <c r="D178" s="321"/>
      <c r="E178" s="321"/>
      <c r="F178" s="321"/>
      <c r="G178" s="354">
        <v>24650</v>
      </c>
      <c r="H178" s="354"/>
      <c r="I178" s="322"/>
      <c r="K178" s="319"/>
      <c r="L178" s="319"/>
      <c r="M178" s="319"/>
      <c r="N178" s="319"/>
    </row>
    <row r="179" spans="1:14" s="318" customFormat="1" ht="9.75" customHeight="1">
      <c r="A179" s="320"/>
      <c r="B179" s="321"/>
      <c r="C179" s="321" t="s">
        <v>550</v>
      </c>
      <c r="D179" s="321"/>
      <c r="E179" s="321"/>
      <c r="F179" s="321"/>
      <c r="G179" s="354">
        <v>6900</v>
      </c>
      <c r="H179" s="354"/>
      <c r="I179" s="322"/>
      <c r="K179" s="319"/>
      <c r="L179" s="319"/>
      <c r="M179" s="319"/>
      <c r="N179" s="319"/>
    </row>
    <row r="180" spans="1:14" s="318" customFormat="1" ht="9.75" customHeight="1">
      <c r="A180" s="320"/>
      <c r="B180" s="321"/>
      <c r="C180" s="321" t="s">
        <v>551</v>
      </c>
      <c r="D180" s="321"/>
      <c r="E180" s="321"/>
      <c r="F180" s="321"/>
      <c r="G180" s="354">
        <v>5000</v>
      </c>
      <c r="H180" s="354"/>
      <c r="I180" s="322"/>
      <c r="K180" s="319"/>
      <c r="L180" s="319"/>
      <c r="M180" s="319"/>
      <c r="N180" s="319"/>
    </row>
    <row r="181" spans="1:14" s="318" customFormat="1" ht="3" customHeight="1" thickBot="1">
      <c r="A181" s="320"/>
      <c r="B181" s="321"/>
      <c r="C181" s="321"/>
      <c r="D181" s="321"/>
      <c r="E181" s="321"/>
      <c r="F181" s="321"/>
      <c r="G181" s="365"/>
      <c r="H181" s="354"/>
      <c r="I181" s="322"/>
      <c r="K181" s="319"/>
      <c r="L181" s="319"/>
      <c r="M181" s="319"/>
      <c r="N181" s="319"/>
    </row>
    <row r="182" spans="1:14" s="318" customFormat="1" ht="9.75" customHeight="1">
      <c r="A182" s="320"/>
      <c r="B182" s="321"/>
      <c r="C182" s="321"/>
      <c r="D182" s="321"/>
      <c r="E182" s="321"/>
      <c r="F182" s="321"/>
      <c r="G182" s="354"/>
      <c r="H182" s="354"/>
      <c r="I182" s="322"/>
      <c r="K182" s="319"/>
      <c r="L182" s="319"/>
      <c r="M182" s="319"/>
      <c r="N182" s="319"/>
    </row>
    <row r="183" spans="1:14" s="318" customFormat="1" ht="9.75" customHeight="1">
      <c r="A183" s="320"/>
      <c r="B183" s="321"/>
      <c r="C183" s="321"/>
      <c r="D183" s="321"/>
      <c r="E183" s="321"/>
      <c r="F183" s="321"/>
      <c r="G183" s="354"/>
      <c r="H183" s="354"/>
      <c r="I183" s="322"/>
      <c r="K183" s="319"/>
      <c r="L183" s="319"/>
      <c r="M183" s="319"/>
      <c r="N183" s="319"/>
    </row>
    <row r="184" spans="1:14" s="318" customFormat="1">
      <c r="A184" s="352">
        <v>13</v>
      </c>
      <c r="B184" s="353" t="s">
        <v>552</v>
      </c>
      <c r="C184" s="321"/>
      <c r="D184" s="321"/>
      <c r="E184" s="321"/>
      <c r="F184" s="321"/>
      <c r="G184" s="354"/>
      <c r="H184" s="354"/>
      <c r="I184" s="322"/>
      <c r="K184" s="319"/>
      <c r="L184" s="319"/>
      <c r="M184" s="319"/>
      <c r="N184" s="319"/>
    </row>
    <row r="185" spans="1:14" s="318" customFormat="1">
      <c r="A185" s="352"/>
      <c r="B185" s="321" t="s">
        <v>553</v>
      </c>
      <c r="C185" s="321"/>
      <c r="D185" s="321"/>
      <c r="E185" s="321"/>
      <c r="F185" s="321"/>
      <c r="G185" s="354"/>
      <c r="H185" s="354"/>
      <c r="I185" s="322"/>
      <c r="K185" s="319"/>
      <c r="L185" s="319"/>
      <c r="M185" s="319"/>
      <c r="N185" s="319"/>
    </row>
    <row r="186" spans="1:14" s="318" customFormat="1">
      <c r="A186" s="320"/>
      <c r="B186" s="353" t="s">
        <v>554</v>
      </c>
      <c r="C186" s="321"/>
      <c r="D186" s="321"/>
      <c r="E186" s="321"/>
      <c r="F186" s="321"/>
      <c r="G186" s="354"/>
      <c r="H186" s="354"/>
      <c r="I186" s="322"/>
      <c r="K186" s="319"/>
      <c r="L186" s="319"/>
      <c r="M186" s="319"/>
      <c r="N186" s="319"/>
    </row>
    <row r="187" spans="1:14" s="318" customFormat="1">
      <c r="A187" s="320"/>
      <c r="B187" s="321" t="s">
        <v>555</v>
      </c>
      <c r="C187" s="321"/>
      <c r="D187" s="321"/>
      <c r="E187" s="321"/>
      <c r="F187" s="321"/>
      <c r="G187" s="354"/>
      <c r="H187" s="354"/>
      <c r="I187" s="322"/>
      <c r="K187" s="319"/>
      <c r="L187" s="319"/>
      <c r="M187" s="319"/>
      <c r="N187" s="319"/>
    </row>
    <row r="188" spans="1:14" s="318" customFormat="1">
      <c r="A188" s="320"/>
      <c r="B188" s="321" t="s">
        <v>556</v>
      </c>
      <c r="C188" s="321"/>
      <c r="D188" s="321"/>
      <c r="E188" s="321"/>
      <c r="F188" s="321"/>
      <c r="G188" s="354"/>
      <c r="H188" s="354"/>
      <c r="I188" s="322"/>
      <c r="K188" s="319"/>
      <c r="L188" s="319"/>
      <c r="M188" s="319"/>
      <c r="N188" s="319"/>
    </row>
    <row r="189" spans="1:14" ht="4.5" customHeight="1">
      <c r="A189" s="320"/>
      <c r="B189" s="321"/>
      <c r="C189" s="321"/>
      <c r="D189" s="321"/>
      <c r="E189" s="321"/>
      <c r="F189" s="321"/>
      <c r="G189" s="354"/>
      <c r="H189" s="354"/>
      <c r="I189" s="322"/>
    </row>
    <row r="190" spans="1:14" ht="5.25" customHeight="1">
      <c r="A190" s="320"/>
      <c r="B190" s="321"/>
      <c r="C190" s="373"/>
      <c r="D190" s="328"/>
      <c r="E190" s="328"/>
      <c r="F190" s="373"/>
      <c r="G190" s="374"/>
      <c r="H190" s="373"/>
      <c r="I190" s="329"/>
      <c r="J190" s="375"/>
      <c r="K190" s="328"/>
      <c r="L190" s="328"/>
      <c r="M190" s="373"/>
    </row>
    <row r="191" spans="1:14" ht="5.25" customHeight="1">
      <c r="A191" s="320"/>
      <c r="B191" s="321"/>
      <c r="C191" s="373"/>
      <c r="D191" s="328"/>
      <c r="E191" s="328"/>
      <c r="F191" s="373"/>
      <c r="G191" s="374"/>
      <c r="H191" s="373"/>
      <c r="I191" s="329"/>
      <c r="J191" s="375"/>
      <c r="K191" s="328"/>
      <c r="L191" s="328"/>
      <c r="M191" s="373"/>
    </row>
    <row r="192" spans="1:14" ht="12.75" customHeight="1">
      <c r="A192" s="320"/>
      <c r="B192" s="373" t="s">
        <v>557</v>
      </c>
      <c r="C192" s="328"/>
      <c r="D192" s="328"/>
      <c r="E192" s="328"/>
      <c r="F192" s="373" t="s">
        <v>558</v>
      </c>
      <c r="G192" s="374" t="s">
        <v>559</v>
      </c>
      <c r="H192" s="373" t="s">
        <v>560</v>
      </c>
      <c r="I192" s="329"/>
      <c r="J192" s="330"/>
      <c r="K192" s="328"/>
      <c r="L192" s="328"/>
      <c r="M192" s="328"/>
    </row>
    <row r="193" spans="1:13" ht="10.5" customHeight="1">
      <c r="A193" s="320"/>
      <c r="B193" s="376" t="s">
        <v>561</v>
      </c>
      <c r="C193" s="328"/>
      <c r="D193" s="328"/>
      <c r="E193" s="328"/>
      <c r="F193" s="377">
        <v>14916639.51</v>
      </c>
      <c r="G193" s="377">
        <v>0</v>
      </c>
      <c r="H193" s="377">
        <f>F193-G193</f>
        <v>14916639.51</v>
      </c>
      <c r="I193" s="378"/>
      <c r="J193" s="379"/>
      <c r="K193" s="380"/>
      <c r="L193" s="381"/>
      <c r="M193" s="381"/>
    </row>
    <row r="194" spans="1:13" ht="10.5" customHeight="1">
      <c r="A194" s="320"/>
      <c r="B194" s="376" t="s">
        <v>562</v>
      </c>
      <c r="C194" s="328"/>
      <c r="D194" s="328"/>
      <c r="E194" s="328"/>
      <c r="F194" s="377">
        <v>59917231.060000002</v>
      </c>
      <c r="G194" s="377">
        <v>27117.040000000001</v>
      </c>
      <c r="H194" s="377">
        <f t="shared" ref="H194:H201" si="0">F194-G194</f>
        <v>59890114.020000003</v>
      </c>
      <c r="I194" s="378"/>
      <c r="J194" s="379"/>
      <c r="K194" s="380"/>
      <c r="L194" s="381"/>
      <c r="M194" s="381"/>
    </row>
    <row r="195" spans="1:13" ht="10.5" customHeight="1">
      <c r="A195" s="320"/>
      <c r="B195" s="376" t="s">
        <v>563</v>
      </c>
      <c r="C195" s="328"/>
      <c r="D195" s="328"/>
      <c r="E195" s="328"/>
      <c r="F195" s="377">
        <v>22804851.579999998</v>
      </c>
      <c r="G195" s="377">
        <v>0</v>
      </c>
      <c r="H195" s="377">
        <f t="shared" si="0"/>
        <v>22804851.579999998</v>
      </c>
      <c r="I195" s="378"/>
      <c r="J195" s="379"/>
      <c r="K195" s="380"/>
      <c r="L195" s="381"/>
      <c r="M195" s="381"/>
    </row>
    <row r="196" spans="1:13" ht="10.5" customHeight="1">
      <c r="A196" s="320"/>
      <c r="B196" s="376" t="s">
        <v>564</v>
      </c>
      <c r="C196" s="328"/>
      <c r="D196" s="328"/>
      <c r="E196" s="349"/>
      <c r="F196" s="377">
        <v>36600847.939999998</v>
      </c>
      <c r="G196" s="377">
        <f>5743657.43+14559+20320221.23+2540825.61</f>
        <v>28619263.27</v>
      </c>
      <c r="H196" s="377">
        <f t="shared" si="0"/>
        <v>7981584.6699999981</v>
      </c>
      <c r="I196" s="378"/>
      <c r="J196" s="379"/>
      <c r="K196" s="380"/>
      <c r="L196" s="381"/>
      <c r="M196" s="381"/>
    </row>
    <row r="197" spans="1:13" ht="10.5" customHeight="1">
      <c r="A197" s="320"/>
      <c r="B197" s="376" t="s">
        <v>565</v>
      </c>
      <c r="C197" s="328"/>
      <c r="D197" s="328"/>
      <c r="E197" s="349"/>
      <c r="F197" s="377">
        <v>1583258.01</v>
      </c>
      <c r="G197" s="377">
        <f>260165.71+68895.74+26809.5</f>
        <v>355870.95</v>
      </c>
      <c r="H197" s="377">
        <f t="shared" si="0"/>
        <v>1227387.06</v>
      </c>
      <c r="I197" s="378"/>
      <c r="J197" s="379"/>
      <c r="K197" s="380"/>
      <c r="L197" s="381"/>
      <c r="M197" s="381"/>
    </row>
    <row r="198" spans="1:13" ht="10.5" customHeight="1">
      <c r="A198" s="320"/>
      <c r="B198" s="376" t="s">
        <v>566</v>
      </c>
      <c r="C198" s="328"/>
      <c r="D198" s="328"/>
      <c r="E198" s="328"/>
      <c r="F198" s="377">
        <v>1383734.1</v>
      </c>
      <c r="G198" s="377">
        <f>980274.31+4460</f>
        <v>984734.31</v>
      </c>
      <c r="H198" s="377">
        <f t="shared" si="0"/>
        <v>398999.79000000004</v>
      </c>
      <c r="I198" s="378"/>
      <c r="J198" s="379"/>
      <c r="K198" s="380"/>
      <c r="L198" s="382"/>
      <c r="M198" s="381"/>
    </row>
    <row r="199" spans="1:13" ht="10.5" customHeight="1">
      <c r="A199" s="320"/>
      <c r="B199" s="376" t="s">
        <v>567</v>
      </c>
      <c r="C199" s="328"/>
      <c r="D199" s="328"/>
      <c r="E199" s="328"/>
      <c r="F199" s="377">
        <v>12160993.710000001</v>
      </c>
      <c r="G199" s="377">
        <v>9019818.1099999994</v>
      </c>
      <c r="H199" s="377">
        <f t="shared" si="0"/>
        <v>3141175.6000000015</v>
      </c>
      <c r="I199" s="378"/>
      <c r="J199" s="379"/>
      <c r="K199" s="380"/>
      <c r="L199" s="382"/>
      <c r="M199" s="381"/>
    </row>
    <row r="200" spans="1:13" ht="10.5" customHeight="1">
      <c r="A200" s="320"/>
      <c r="B200" s="376" t="s">
        <v>568</v>
      </c>
      <c r="C200" s="328"/>
      <c r="D200" s="328"/>
      <c r="E200" s="349"/>
      <c r="F200" s="377">
        <v>41853262.539999999</v>
      </c>
      <c r="G200" s="377">
        <f>18486037.26+27608.47+2815878.55+6318440.38+470838.55+96304.87</f>
        <v>28215108.080000002</v>
      </c>
      <c r="H200" s="377">
        <f t="shared" si="0"/>
        <v>13638154.459999997</v>
      </c>
      <c r="I200" s="378"/>
      <c r="J200" s="379"/>
      <c r="K200" s="380"/>
      <c r="L200" s="381"/>
      <c r="M200" s="381"/>
    </row>
    <row r="201" spans="1:13" ht="10.5" customHeight="1" thickBot="1">
      <c r="A201" s="320"/>
      <c r="B201" s="376" t="s">
        <v>569</v>
      </c>
      <c r="C201" s="328"/>
      <c r="D201" s="328"/>
      <c r="E201" s="349"/>
      <c r="F201" s="383">
        <v>584989.89</v>
      </c>
      <c r="G201" s="383">
        <v>0</v>
      </c>
      <c r="H201" s="383">
        <f t="shared" si="0"/>
        <v>584989.89</v>
      </c>
      <c r="I201" s="378"/>
      <c r="J201" s="379"/>
      <c r="K201" s="380"/>
      <c r="L201" s="381"/>
      <c r="M201" s="381"/>
    </row>
    <row r="202" spans="1:13" ht="10.5" customHeight="1">
      <c r="A202" s="320"/>
      <c r="B202" s="334"/>
      <c r="C202" s="328"/>
      <c r="D202" s="328"/>
      <c r="E202" s="328"/>
      <c r="F202" s="333"/>
      <c r="G202" s="384"/>
      <c r="H202" s="333"/>
      <c r="I202" s="329"/>
      <c r="J202" s="379"/>
      <c r="K202" s="328"/>
      <c r="L202" s="333"/>
      <c r="M202" s="385"/>
    </row>
    <row r="203" spans="1:13" ht="10.5" customHeight="1">
      <c r="A203" s="320"/>
      <c r="B203" s="328"/>
      <c r="C203" s="328"/>
      <c r="D203" s="328"/>
      <c r="E203" s="348" t="s">
        <v>570</v>
      </c>
      <c r="F203" s="386">
        <f>SUM(F193:F201)</f>
        <v>191805808.33999997</v>
      </c>
      <c r="G203" s="386">
        <f>SUM(G193:G201)</f>
        <v>67221911.75999999</v>
      </c>
      <c r="H203" s="386">
        <f>SUM(H193:H201)</f>
        <v>124583896.58000001</v>
      </c>
      <c r="I203" s="387"/>
      <c r="J203" s="388"/>
      <c r="K203" s="349"/>
      <c r="L203" s="389"/>
      <c r="M203" s="390"/>
    </row>
    <row r="204" spans="1:13" ht="3.75" customHeight="1">
      <c r="A204" s="320"/>
      <c r="B204" s="328"/>
      <c r="C204" s="328"/>
      <c r="D204" s="328"/>
      <c r="E204" s="348"/>
      <c r="F204" s="391"/>
      <c r="G204" s="392"/>
      <c r="H204" s="391"/>
      <c r="I204" s="350"/>
      <c r="J204" s="388"/>
      <c r="K204" s="349"/>
      <c r="L204" s="389"/>
      <c r="M204" s="390"/>
    </row>
    <row r="205" spans="1:13" ht="6" customHeight="1">
      <c r="A205" s="320"/>
      <c r="B205" s="328"/>
      <c r="C205" s="328"/>
      <c r="D205" s="328"/>
      <c r="E205" s="348"/>
      <c r="F205" s="391"/>
      <c r="G205" s="392"/>
      <c r="H205" s="391"/>
      <c r="I205" s="350"/>
      <c r="J205" s="388"/>
      <c r="K205" s="349"/>
      <c r="L205" s="389"/>
      <c r="M205" s="390"/>
    </row>
    <row r="206" spans="1:13" ht="6.75" customHeight="1">
      <c r="A206" s="320"/>
      <c r="B206" s="328"/>
      <c r="C206" s="328"/>
      <c r="D206" s="328"/>
      <c r="E206" s="348"/>
      <c r="F206" s="391"/>
      <c r="G206" s="392"/>
      <c r="H206" s="391"/>
      <c r="I206" s="350"/>
      <c r="J206" s="388"/>
      <c r="K206" s="349"/>
      <c r="L206" s="389"/>
      <c r="M206" s="390"/>
    </row>
    <row r="207" spans="1:13">
      <c r="A207" s="352">
        <v>14</v>
      </c>
      <c r="B207" s="353" t="s">
        <v>571</v>
      </c>
      <c r="C207" s="321"/>
      <c r="D207" s="321"/>
      <c r="E207" s="321"/>
      <c r="F207" s="321"/>
      <c r="G207" s="354"/>
      <c r="H207" s="355">
        <f>SUM(G209:G212)</f>
        <v>3496868.4000000004</v>
      </c>
      <c r="I207" s="322"/>
      <c r="J207" s="318">
        <f>H207+H229+H216+H222+H251</f>
        <v>5402126.3900000006</v>
      </c>
    </row>
    <row r="208" spans="1:13" ht="6" customHeight="1">
      <c r="A208" s="352"/>
      <c r="B208" s="353"/>
      <c r="C208" s="321"/>
      <c r="D208" s="321"/>
      <c r="E208" s="321"/>
      <c r="F208" s="321"/>
      <c r="G208" s="354"/>
      <c r="H208" s="355"/>
      <c r="I208" s="322"/>
    </row>
    <row r="209" spans="1:14">
      <c r="A209" s="352"/>
      <c r="B209" s="353"/>
      <c r="C209" s="321" t="s">
        <v>572</v>
      </c>
      <c r="D209" s="321"/>
      <c r="E209" s="321"/>
      <c r="F209" s="321"/>
      <c r="G209" s="354">
        <v>0</v>
      </c>
      <c r="H209" s="355"/>
      <c r="I209" s="322"/>
    </row>
    <row r="210" spans="1:14">
      <c r="A210" s="352"/>
      <c r="B210" s="353"/>
      <c r="C210" s="321" t="s">
        <v>573</v>
      </c>
      <c r="D210" s="321"/>
      <c r="E210" s="321"/>
      <c r="F210" s="321"/>
      <c r="G210" s="354">
        <v>0</v>
      </c>
      <c r="H210" s="355"/>
      <c r="I210" s="322"/>
    </row>
    <row r="211" spans="1:14">
      <c r="A211" s="352"/>
      <c r="B211" s="353"/>
      <c r="C211" s="321" t="s">
        <v>574</v>
      </c>
      <c r="D211" s="321"/>
      <c r="E211" s="321"/>
      <c r="F211" s="321"/>
      <c r="G211" s="354">
        <v>80013.490000000005</v>
      </c>
      <c r="H211" s="355"/>
      <c r="I211" s="322"/>
    </row>
    <row r="212" spans="1:14">
      <c r="A212" s="352"/>
      <c r="B212" s="353"/>
      <c r="C212" s="321" t="s">
        <v>575</v>
      </c>
      <c r="D212" s="321"/>
      <c r="E212" s="321"/>
      <c r="F212" s="321"/>
      <c r="G212" s="354">
        <v>3416854.91</v>
      </c>
      <c r="H212" s="355"/>
      <c r="I212" s="322"/>
    </row>
    <row r="213" spans="1:14" ht="6" customHeight="1">
      <c r="A213" s="352"/>
      <c r="B213" s="353"/>
      <c r="C213" s="321"/>
      <c r="D213" s="321"/>
      <c r="E213" s="321"/>
      <c r="F213" s="321"/>
      <c r="G213" s="354"/>
      <c r="H213" s="355"/>
      <c r="I213" s="322"/>
    </row>
    <row r="214" spans="1:14" ht="6.75" customHeight="1">
      <c r="A214" s="352"/>
      <c r="B214" s="353"/>
      <c r="C214" s="321"/>
      <c r="D214" s="321"/>
      <c r="E214" s="321"/>
      <c r="F214" s="321"/>
      <c r="G214" s="354"/>
      <c r="H214" s="355"/>
      <c r="I214" s="322"/>
    </row>
    <row r="215" spans="1:14" ht="10.5" customHeight="1">
      <c r="A215" s="352">
        <v>15</v>
      </c>
      <c r="B215" s="353" t="s">
        <v>576</v>
      </c>
      <c r="C215" s="321"/>
      <c r="D215" s="321"/>
      <c r="E215" s="321"/>
      <c r="F215" s="321"/>
      <c r="G215" s="354"/>
      <c r="H215" s="355"/>
      <c r="I215" s="322"/>
    </row>
    <row r="216" spans="1:14">
      <c r="A216" s="320"/>
      <c r="B216" s="321" t="s">
        <v>577</v>
      </c>
      <c r="C216" s="321"/>
      <c r="D216" s="321"/>
      <c r="E216" s="321"/>
      <c r="F216" s="321"/>
      <c r="G216" s="354"/>
      <c r="H216" s="355">
        <f>SUM(G218:G218)</f>
        <v>0</v>
      </c>
      <c r="I216" s="322"/>
    </row>
    <row r="217" spans="1:14" ht="5.25" customHeight="1">
      <c r="A217" s="320"/>
      <c r="B217" s="321"/>
      <c r="C217" s="321"/>
      <c r="D217" s="321"/>
      <c r="E217" s="321"/>
      <c r="F217" s="321"/>
      <c r="G217" s="354"/>
      <c r="H217" s="355"/>
      <c r="I217" s="322"/>
    </row>
    <row r="218" spans="1:14" s="318" customFormat="1" ht="9.75" customHeight="1">
      <c r="A218" s="320"/>
      <c r="B218" s="321"/>
      <c r="C218" s="321" t="s">
        <v>794</v>
      </c>
      <c r="D218" s="321"/>
      <c r="E218" s="321"/>
      <c r="F218" s="321"/>
      <c r="G218" s="354">
        <v>0</v>
      </c>
      <c r="H218" s="354"/>
      <c r="I218" s="322"/>
      <c r="K218" s="319"/>
      <c r="L218" s="319"/>
      <c r="M218" s="319"/>
      <c r="N218" s="319"/>
    </row>
    <row r="219" spans="1:14" s="318" customFormat="1" ht="3.75" customHeight="1" thickBot="1">
      <c r="A219" s="320"/>
      <c r="B219" s="321"/>
      <c r="C219" s="321"/>
      <c r="D219" s="321"/>
      <c r="E219" s="321"/>
      <c r="F219" s="321"/>
      <c r="G219" s="365"/>
      <c r="H219" s="354"/>
      <c r="I219" s="322"/>
      <c r="K219" s="319"/>
      <c r="L219" s="319"/>
      <c r="M219" s="319"/>
      <c r="N219" s="319"/>
    </row>
    <row r="220" spans="1:14" s="318" customFormat="1" ht="5.25" customHeight="1">
      <c r="A220" s="320"/>
      <c r="B220" s="321"/>
      <c r="C220" s="321"/>
      <c r="D220" s="321"/>
      <c r="E220" s="321"/>
      <c r="F220" s="321"/>
      <c r="G220" s="354"/>
      <c r="H220" s="354"/>
      <c r="I220" s="322"/>
      <c r="K220" s="319"/>
      <c r="L220" s="319"/>
      <c r="M220" s="319"/>
      <c r="N220" s="319"/>
    </row>
    <row r="221" spans="1:14" s="318" customFormat="1" ht="3.75" customHeight="1">
      <c r="A221" s="320"/>
      <c r="B221" s="321"/>
      <c r="C221" s="321"/>
      <c r="D221" s="321"/>
      <c r="E221" s="321"/>
      <c r="F221" s="321"/>
      <c r="G221" s="354"/>
      <c r="H221" s="354"/>
      <c r="I221" s="322"/>
      <c r="K221" s="319"/>
      <c r="L221" s="319"/>
      <c r="M221" s="319"/>
      <c r="N221" s="319"/>
    </row>
    <row r="222" spans="1:14" s="318" customFormat="1" ht="11.25" customHeight="1">
      <c r="A222" s="352">
        <v>16</v>
      </c>
      <c r="B222" s="353" t="s">
        <v>578</v>
      </c>
      <c r="C222" s="321"/>
      <c r="D222" s="321"/>
      <c r="E222" s="321"/>
      <c r="F222" s="321"/>
      <c r="G222" s="354"/>
      <c r="H222" s="355">
        <f>G223</f>
        <v>0</v>
      </c>
      <c r="I222" s="322"/>
      <c r="K222" s="319"/>
      <c r="L222" s="319"/>
      <c r="M222" s="319"/>
      <c r="N222" s="319"/>
    </row>
    <row r="223" spans="1:14" s="318" customFormat="1" ht="12" customHeight="1">
      <c r="A223" s="320"/>
      <c r="B223" s="321"/>
      <c r="C223" s="321" t="s">
        <v>579</v>
      </c>
      <c r="D223" s="321"/>
      <c r="E223" s="321"/>
      <c r="F223" s="321"/>
      <c r="G223" s="354">
        <v>0</v>
      </c>
      <c r="H223" s="354"/>
      <c r="I223" s="322"/>
      <c r="K223" s="319"/>
      <c r="L223" s="319"/>
      <c r="M223" s="319"/>
      <c r="N223" s="319"/>
    </row>
    <row r="224" spans="1:14" s="318" customFormat="1" ht="3.75" customHeight="1" thickBot="1">
      <c r="A224" s="320"/>
      <c r="B224" s="321"/>
      <c r="C224" s="321"/>
      <c r="D224" s="321"/>
      <c r="E224" s="321"/>
      <c r="F224" s="321"/>
      <c r="G224" s="365"/>
      <c r="H224" s="354"/>
      <c r="I224" s="322"/>
      <c r="K224" s="319"/>
      <c r="L224" s="319"/>
      <c r="M224" s="319"/>
      <c r="N224" s="319"/>
    </row>
    <row r="225" spans="1:14" s="318" customFormat="1" ht="9.75" customHeight="1">
      <c r="A225" s="320"/>
      <c r="B225" s="321"/>
      <c r="C225" s="321"/>
      <c r="D225" s="321"/>
      <c r="E225" s="321"/>
      <c r="F225" s="321"/>
      <c r="G225" s="354"/>
      <c r="H225" s="354"/>
      <c r="I225" s="322"/>
      <c r="K225" s="319"/>
      <c r="L225" s="319"/>
      <c r="M225" s="319"/>
      <c r="N225" s="319"/>
    </row>
    <row r="226" spans="1:14" s="318" customFormat="1" ht="9.75" customHeight="1">
      <c r="A226" s="352">
        <v>17</v>
      </c>
      <c r="B226" s="353" t="s">
        <v>580</v>
      </c>
      <c r="C226" s="321"/>
      <c r="D226" s="321"/>
      <c r="E226" s="321"/>
      <c r="F226" s="321"/>
      <c r="G226" s="321"/>
      <c r="H226" s="393">
        <v>0</v>
      </c>
      <c r="I226" s="322"/>
      <c r="K226" s="319"/>
      <c r="L226" s="319"/>
      <c r="M226" s="319"/>
      <c r="N226" s="319"/>
    </row>
    <row r="227" spans="1:14" s="318" customFormat="1" ht="9.75" customHeight="1">
      <c r="A227" s="320"/>
      <c r="B227" s="321"/>
      <c r="C227" s="321"/>
      <c r="D227" s="321"/>
      <c r="E227" s="321"/>
      <c r="F227" s="321"/>
      <c r="G227" s="354"/>
      <c r="H227" s="354"/>
      <c r="I227" s="322"/>
      <c r="K227" s="319"/>
      <c r="L227" s="319"/>
      <c r="M227" s="319"/>
      <c r="N227" s="319"/>
    </row>
    <row r="228" spans="1:14" s="318" customFormat="1" ht="6.75" customHeight="1">
      <c r="A228" s="320"/>
      <c r="B228" s="321"/>
      <c r="C228" s="321"/>
      <c r="D228" s="321"/>
      <c r="E228" s="321"/>
      <c r="F228" s="321"/>
      <c r="G228" s="354"/>
      <c r="H228" s="354"/>
      <c r="I228" s="322"/>
      <c r="K228" s="319"/>
      <c r="L228" s="319"/>
      <c r="M228" s="319"/>
      <c r="N228" s="319"/>
    </row>
    <row r="229" spans="1:14" s="318" customFormat="1" ht="10.5" customHeight="1">
      <c r="A229" s="352">
        <v>18</v>
      </c>
      <c r="B229" s="353" t="s">
        <v>581</v>
      </c>
      <c r="C229" s="321"/>
      <c r="D229" s="321"/>
      <c r="E229" s="321"/>
      <c r="F229" s="321"/>
      <c r="G229" s="354"/>
      <c r="H229" s="393">
        <f>SUM(G232:G247)</f>
        <v>721554.83000000007</v>
      </c>
      <c r="I229" s="322"/>
      <c r="K229" s="319"/>
      <c r="L229" s="319"/>
      <c r="M229" s="319"/>
      <c r="N229" s="319"/>
    </row>
    <row r="230" spans="1:14" s="318" customFormat="1" ht="9.75" customHeight="1">
      <c r="A230" s="320"/>
      <c r="B230" s="321" t="s">
        <v>582</v>
      </c>
      <c r="C230" s="321"/>
      <c r="D230" s="321"/>
      <c r="E230" s="321"/>
      <c r="F230" s="321"/>
      <c r="G230" s="354"/>
      <c r="H230" s="354"/>
      <c r="I230" s="322"/>
      <c r="K230" s="319"/>
      <c r="L230" s="319"/>
      <c r="M230" s="319"/>
      <c r="N230" s="319"/>
    </row>
    <row r="231" spans="1:14" s="318" customFormat="1" ht="4.5" customHeight="1">
      <c r="A231" s="320"/>
      <c r="B231" s="321"/>
      <c r="C231" s="321"/>
      <c r="D231" s="321"/>
      <c r="E231" s="321"/>
      <c r="F231" s="321"/>
      <c r="G231" s="354"/>
      <c r="H231" s="354"/>
      <c r="I231" s="322"/>
      <c r="K231" s="319"/>
      <c r="L231" s="319"/>
      <c r="M231" s="319"/>
      <c r="N231" s="319"/>
    </row>
    <row r="232" spans="1:14" s="318" customFormat="1" ht="9.75" customHeight="1">
      <c r="A232" s="320"/>
      <c r="B232" s="321"/>
      <c r="C232" s="321" t="s">
        <v>785</v>
      </c>
      <c r="D232" s="321"/>
      <c r="E232" s="321"/>
      <c r="F232" s="321"/>
      <c r="G232" s="354">
        <v>0</v>
      </c>
      <c r="H232" s="354"/>
      <c r="I232" s="322"/>
      <c r="K232" s="319"/>
      <c r="L232" s="319"/>
      <c r="M232" s="319"/>
      <c r="N232" s="319"/>
    </row>
    <row r="233" spans="1:14" s="318" customFormat="1" ht="9.75" customHeight="1">
      <c r="A233" s="320"/>
      <c r="B233" s="321"/>
      <c r="C233" s="321" t="s">
        <v>583</v>
      </c>
      <c r="D233" s="321"/>
      <c r="E233" s="321"/>
      <c r="F233" s="321"/>
      <c r="G233" s="394">
        <v>348582.36</v>
      </c>
      <c r="H233" s="354"/>
      <c r="I233" s="322"/>
      <c r="K233" s="319"/>
      <c r="L233" s="319"/>
      <c r="M233" s="319"/>
      <c r="N233" s="319"/>
    </row>
    <row r="234" spans="1:14" s="318" customFormat="1" ht="9.75" customHeight="1">
      <c r="A234" s="320"/>
      <c r="B234" s="321"/>
      <c r="C234" s="321" t="s">
        <v>584</v>
      </c>
      <c r="D234" s="321"/>
      <c r="E234" s="321"/>
      <c r="F234" s="321"/>
      <c r="G234" s="394">
        <v>19437.12</v>
      </c>
      <c r="H234" s="354"/>
      <c r="I234" s="322"/>
      <c r="K234" s="319"/>
      <c r="L234" s="319"/>
      <c r="M234" s="319"/>
      <c r="N234" s="319"/>
    </row>
    <row r="235" spans="1:14" s="318" customFormat="1" ht="9.75" customHeight="1">
      <c r="A235" s="320"/>
      <c r="B235" s="321"/>
      <c r="C235" s="357" t="s">
        <v>585</v>
      </c>
      <c r="D235" s="321"/>
      <c r="E235" s="321"/>
      <c r="F235" s="321"/>
      <c r="G235" s="396">
        <v>0</v>
      </c>
      <c r="H235" s="354"/>
      <c r="I235" s="322"/>
      <c r="K235" s="319"/>
      <c r="L235" s="319"/>
      <c r="M235" s="319"/>
      <c r="N235" s="319"/>
    </row>
    <row r="236" spans="1:14" s="318" customFormat="1" ht="9.75" customHeight="1">
      <c r="A236" s="320"/>
      <c r="B236" s="321"/>
      <c r="C236" s="357" t="s">
        <v>586</v>
      </c>
      <c r="D236" s="321"/>
      <c r="E236" s="321"/>
      <c r="F236" s="321"/>
      <c r="G236" s="396">
        <v>0</v>
      </c>
      <c r="H236" s="354"/>
      <c r="I236" s="322"/>
      <c r="K236" s="319"/>
      <c r="L236" s="319"/>
      <c r="M236" s="319"/>
      <c r="N236" s="319"/>
    </row>
    <row r="237" spans="1:14" s="318" customFormat="1" ht="9.75" customHeight="1">
      <c r="A237" s="320"/>
      <c r="B237" s="321"/>
      <c r="C237" s="357" t="s">
        <v>587</v>
      </c>
      <c r="D237" s="395"/>
      <c r="E237" s="395"/>
      <c r="F237" s="395"/>
      <c r="G237" s="396">
        <v>0</v>
      </c>
      <c r="H237" s="354"/>
      <c r="I237" s="322"/>
      <c r="K237" s="319"/>
      <c r="L237" s="319"/>
      <c r="M237" s="319"/>
      <c r="N237" s="319"/>
    </row>
    <row r="238" spans="1:14" s="318" customFormat="1" ht="9.75" customHeight="1">
      <c r="A238" s="320"/>
      <c r="B238" s="321"/>
      <c r="C238" s="357" t="s">
        <v>588</v>
      </c>
      <c r="D238" s="395"/>
      <c r="E238" s="395"/>
      <c r="F238" s="395"/>
      <c r="G238" s="396">
        <v>12842.83</v>
      </c>
      <c r="H238" s="354"/>
      <c r="I238" s="322"/>
      <c r="K238" s="319"/>
      <c r="L238" s="319"/>
      <c r="M238" s="319"/>
      <c r="N238" s="319"/>
    </row>
    <row r="239" spans="1:14" s="318" customFormat="1" ht="9.75" customHeight="1">
      <c r="A239" s="320"/>
      <c r="B239" s="321"/>
      <c r="C239" s="357" t="s">
        <v>589</v>
      </c>
      <c r="D239" s="395"/>
      <c r="E239" s="395"/>
      <c r="F239" s="395"/>
      <c r="G239" s="396">
        <v>76718.84</v>
      </c>
      <c r="H239" s="354"/>
      <c r="I239" s="322"/>
      <c r="K239" s="319"/>
      <c r="L239" s="319"/>
      <c r="M239" s="319"/>
      <c r="N239" s="319"/>
    </row>
    <row r="240" spans="1:14" s="318" customFormat="1" ht="9.75" customHeight="1" thickBot="1">
      <c r="A240" s="369"/>
      <c r="B240" s="370"/>
      <c r="C240" s="424" t="s">
        <v>590</v>
      </c>
      <c r="D240" s="425"/>
      <c r="E240" s="425"/>
      <c r="F240" s="425"/>
      <c r="G240" s="426">
        <v>0</v>
      </c>
      <c r="H240" s="365"/>
      <c r="I240" s="371"/>
      <c r="K240" s="319"/>
      <c r="L240" s="319"/>
      <c r="M240" s="319"/>
      <c r="N240" s="319"/>
    </row>
    <row r="241" spans="1:14" s="318" customFormat="1" ht="9.75" customHeight="1">
      <c r="A241" s="315"/>
      <c r="B241" s="316"/>
      <c r="C241" s="427" t="s">
        <v>591</v>
      </c>
      <c r="D241" s="428"/>
      <c r="E241" s="428"/>
      <c r="F241" s="428"/>
      <c r="G241" s="429">
        <v>0</v>
      </c>
      <c r="H241" s="372"/>
      <c r="I241" s="317"/>
      <c r="K241" s="319"/>
      <c r="L241" s="319"/>
      <c r="M241" s="319"/>
      <c r="N241" s="319"/>
    </row>
    <row r="242" spans="1:14" s="318" customFormat="1" ht="9.75" customHeight="1">
      <c r="A242" s="320"/>
      <c r="B242" s="321"/>
      <c r="C242" s="357" t="s">
        <v>592</v>
      </c>
      <c r="D242" s="395"/>
      <c r="E242" s="395"/>
      <c r="F242" s="395"/>
      <c r="G242" s="396">
        <v>0</v>
      </c>
      <c r="H242" s="354"/>
      <c r="I242" s="322"/>
      <c r="K242" s="319"/>
      <c r="L242" s="319"/>
      <c r="M242" s="319"/>
      <c r="N242" s="319"/>
    </row>
    <row r="243" spans="1:14" s="318" customFormat="1" ht="9.75" customHeight="1">
      <c r="A243" s="320"/>
      <c r="B243" s="321"/>
      <c r="C243" s="357" t="s">
        <v>593</v>
      </c>
      <c r="D243" s="395"/>
      <c r="E243" s="395"/>
      <c r="F243" s="395"/>
      <c r="G243" s="396">
        <v>0</v>
      </c>
      <c r="H243" s="354"/>
      <c r="I243" s="322"/>
      <c r="K243" s="319"/>
      <c r="L243" s="319"/>
      <c r="M243" s="319"/>
      <c r="N243" s="319"/>
    </row>
    <row r="244" spans="1:14" s="318" customFormat="1" ht="9.75" customHeight="1">
      <c r="A244" s="320"/>
      <c r="B244" s="321"/>
      <c r="C244" s="357" t="s">
        <v>592</v>
      </c>
      <c r="D244" s="395"/>
      <c r="E244" s="395"/>
      <c r="F244" s="395"/>
      <c r="G244" s="396">
        <v>0</v>
      </c>
      <c r="H244" s="354"/>
      <c r="I244" s="322"/>
      <c r="K244" s="319"/>
      <c r="L244" s="319"/>
      <c r="M244" s="319"/>
      <c r="N244" s="319"/>
    </row>
    <row r="245" spans="1:14" s="318" customFormat="1" ht="9.75" customHeight="1">
      <c r="A245" s="320"/>
      <c r="B245" s="321"/>
      <c r="C245" s="357" t="s">
        <v>594</v>
      </c>
      <c r="D245" s="395"/>
      <c r="E245" s="395"/>
      <c r="F245" s="395"/>
      <c r="G245" s="396">
        <v>0</v>
      </c>
      <c r="H245" s="354"/>
      <c r="I245" s="322"/>
      <c r="K245" s="319"/>
      <c r="L245" s="319"/>
      <c r="M245" s="319"/>
      <c r="N245" s="319"/>
    </row>
    <row r="246" spans="1:14" s="318" customFormat="1" ht="9.75" customHeight="1">
      <c r="A246" s="320"/>
      <c r="B246" s="321"/>
      <c r="C246" s="357" t="s">
        <v>595</v>
      </c>
      <c r="D246" s="321"/>
      <c r="E246" s="321"/>
      <c r="F246" s="321"/>
      <c r="G246" s="396">
        <v>198439.24</v>
      </c>
      <c r="H246" s="354"/>
      <c r="I246" s="322"/>
      <c r="K246" s="319"/>
      <c r="L246" s="319"/>
      <c r="M246" s="319"/>
      <c r="N246" s="319"/>
    </row>
    <row r="247" spans="1:14" s="318" customFormat="1" ht="9.75" customHeight="1">
      <c r="A247" s="320"/>
      <c r="B247" s="321"/>
      <c r="C247" s="357" t="s">
        <v>596</v>
      </c>
      <c r="D247" s="321"/>
      <c r="E247" s="321"/>
      <c r="F247" s="321"/>
      <c r="G247" s="396">
        <v>65534.44</v>
      </c>
      <c r="H247" s="354"/>
      <c r="I247" s="322"/>
      <c r="K247" s="319"/>
      <c r="L247" s="319"/>
      <c r="M247" s="319"/>
      <c r="N247" s="319"/>
    </row>
    <row r="248" spans="1:14" s="318" customFormat="1" ht="6" customHeight="1" thickBot="1">
      <c r="A248" s="320"/>
      <c r="B248" s="321"/>
      <c r="C248" s="321"/>
      <c r="D248" s="321"/>
      <c r="E248" s="321"/>
      <c r="F248" s="321"/>
      <c r="G248" s="370"/>
      <c r="H248" s="321"/>
      <c r="I248" s="322"/>
      <c r="K248" s="319"/>
      <c r="L248" s="319"/>
      <c r="M248" s="319"/>
      <c r="N248" s="319"/>
    </row>
    <row r="249" spans="1:14" s="318" customFormat="1" ht="6" customHeight="1">
      <c r="A249" s="320"/>
      <c r="B249" s="321"/>
      <c r="C249" s="321"/>
      <c r="D249" s="321"/>
      <c r="E249" s="321"/>
      <c r="F249" s="321"/>
      <c r="G249" s="321"/>
      <c r="H249" s="321"/>
      <c r="I249" s="322"/>
      <c r="K249" s="319"/>
      <c r="L249" s="319"/>
      <c r="M249" s="319"/>
      <c r="N249" s="319"/>
    </row>
    <row r="250" spans="1:14" s="318" customFormat="1" ht="6" customHeight="1">
      <c r="A250" s="320"/>
      <c r="B250" s="321"/>
      <c r="C250" s="321"/>
      <c r="D250" s="321"/>
      <c r="E250" s="321"/>
      <c r="F250" s="321"/>
      <c r="G250" s="321"/>
      <c r="H250" s="321"/>
      <c r="I250" s="322"/>
      <c r="K250" s="319"/>
      <c r="L250" s="319"/>
      <c r="M250" s="319"/>
      <c r="N250" s="319"/>
    </row>
    <row r="251" spans="1:14" s="318" customFormat="1" ht="9.75" customHeight="1">
      <c r="A251" s="352">
        <v>19</v>
      </c>
      <c r="B251" s="353" t="s">
        <v>597</v>
      </c>
      <c r="C251" s="321"/>
      <c r="D251" s="321"/>
      <c r="E251" s="321"/>
      <c r="F251" s="321"/>
      <c r="G251" s="354"/>
      <c r="H251" s="393">
        <f>SUM(G254:G264)</f>
        <v>1183703.1599999999</v>
      </c>
      <c r="I251" s="322"/>
      <c r="K251" s="319"/>
      <c r="L251" s="319"/>
      <c r="M251" s="319"/>
      <c r="N251" s="319"/>
    </row>
    <row r="252" spans="1:14" s="318" customFormat="1" ht="9.75" customHeight="1">
      <c r="A252" s="320"/>
      <c r="B252" s="321" t="s">
        <v>582</v>
      </c>
      <c r="C252" s="321"/>
      <c r="D252" s="321"/>
      <c r="E252" s="321"/>
      <c r="F252" s="321"/>
      <c r="G252" s="354"/>
      <c r="H252" s="354"/>
      <c r="I252" s="322"/>
      <c r="K252" s="319"/>
      <c r="L252" s="319"/>
      <c r="M252" s="319"/>
      <c r="N252" s="319"/>
    </row>
    <row r="253" spans="1:14" s="318" customFormat="1" ht="9.75" customHeight="1">
      <c r="A253" s="320"/>
      <c r="B253" s="321"/>
      <c r="C253" s="321"/>
      <c r="D253" s="321"/>
      <c r="E253" s="321"/>
      <c r="F253" s="321"/>
      <c r="G253" s="354"/>
      <c r="H253" s="354"/>
      <c r="I253" s="322"/>
      <c r="K253" s="319"/>
      <c r="L253" s="319"/>
      <c r="M253" s="319"/>
      <c r="N253" s="319"/>
    </row>
    <row r="254" spans="1:14" s="318" customFormat="1" ht="9.75" customHeight="1">
      <c r="A254" s="320"/>
      <c r="B254" s="321"/>
      <c r="C254" s="321" t="s">
        <v>806</v>
      </c>
      <c r="D254" s="321"/>
      <c r="E254" s="321"/>
      <c r="F254" s="321"/>
      <c r="G254" s="394">
        <v>0</v>
      </c>
      <c r="H254" s="354"/>
      <c r="I254" s="322"/>
      <c r="K254" s="319"/>
      <c r="L254" s="319"/>
      <c r="M254" s="319"/>
      <c r="N254" s="319"/>
    </row>
    <row r="255" spans="1:14" s="318" customFormat="1" ht="9.75" customHeight="1">
      <c r="A255" s="320"/>
      <c r="B255" s="321"/>
      <c r="C255" s="321" t="s">
        <v>807</v>
      </c>
      <c r="D255" s="321"/>
      <c r="E255" s="321"/>
      <c r="F255" s="321"/>
      <c r="G255" s="394">
        <v>0</v>
      </c>
      <c r="H255" s="354"/>
      <c r="I255" s="322"/>
      <c r="K255" s="319"/>
      <c r="L255" s="319"/>
      <c r="M255" s="319"/>
      <c r="N255" s="319"/>
    </row>
    <row r="256" spans="1:14" s="318" customFormat="1" ht="9.75" customHeight="1">
      <c r="A256" s="320"/>
      <c r="B256" s="321"/>
      <c r="C256" s="321" t="s">
        <v>789</v>
      </c>
      <c r="D256" s="321"/>
      <c r="E256" s="321"/>
      <c r="F256" s="321"/>
      <c r="G256" s="394">
        <v>0</v>
      </c>
      <c r="H256" s="354"/>
      <c r="I256" s="322"/>
      <c r="K256" s="319"/>
      <c r="L256" s="319"/>
      <c r="M256" s="319"/>
      <c r="N256" s="319"/>
    </row>
    <row r="257" spans="1:14" s="318" customFormat="1" ht="9.75" customHeight="1">
      <c r="A257" s="320"/>
      <c r="B257" s="321"/>
      <c r="C257" s="357" t="s">
        <v>598</v>
      </c>
      <c r="D257" s="395"/>
      <c r="E257" s="395"/>
      <c r="F257" s="395"/>
      <c r="G257" s="396">
        <v>206547.04</v>
      </c>
      <c r="H257" s="354"/>
      <c r="I257" s="322"/>
      <c r="K257" s="319"/>
      <c r="L257" s="319"/>
      <c r="M257" s="319"/>
      <c r="N257" s="319"/>
    </row>
    <row r="258" spans="1:14" s="318" customFormat="1" ht="9.75" customHeight="1">
      <c r="A258" s="320"/>
      <c r="B258" s="321"/>
      <c r="C258" s="357" t="s">
        <v>599</v>
      </c>
      <c r="D258" s="395"/>
      <c r="E258" s="395"/>
      <c r="F258" s="395"/>
      <c r="G258" s="396">
        <v>192450.55</v>
      </c>
      <c r="H258" s="354"/>
      <c r="I258" s="322"/>
      <c r="K258" s="319"/>
      <c r="L258" s="319"/>
      <c r="M258" s="319"/>
      <c r="N258" s="319"/>
    </row>
    <row r="259" spans="1:14" s="318" customFormat="1" ht="9.75" customHeight="1">
      <c r="A259" s="320"/>
      <c r="B259" s="321"/>
      <c r="C259" s="357" t="s">
        <v>600</v>
      </c>
      <c r="D259" s="395"/>
      <c r="E259" s="395"/>
      <c r="F259" s="395"/>
      <c r="G259" s="396">
        <v>23425.78</v>
      </c>
      <c r="H259" s="354"/>
      <c r="I259" s="322"/>
      <c r="K259" s="319"/>
      <c r="L259" s="319"/>
      <c r="M259" s="319"/>
      <c r="N259" s="319"/>
    </row>
    <row r="260" spans="1:14" s="318" customFormat="1" ht="9.75" customHeight="1">
      <c r="A260" s="320"/>
      <c r="B260" s="321"/>
      <c r="C260" s="357" t="s">
        <v>601</v>
      </c>
      <c r="D260" s="395"/>
      <c r="E260" s="395"/>
      <c r="F260" s="395"/>
      <c r="G260" s="396">
        <v>504961.77</v>
      </c>
      <c r="H260" s="354"/>
      <c r="I260" s="322"/>
      <c r="K260" s="319"/>
      <c r="L260" s="319"/>
      <c r="M260" s="319"/>
      <c r="N260" s="319"/>
    </row>
    <row r="261" spans="1:14" s="318" customFormat="1" ht="9.75" customHeight="1">
      <c r="A261" s="320"/>
      <c r="B261" s="321"/>
      <c r="C261" s="357" t="s">
        <v>602</v>
      </c>
      <c r="D261" s="395"/>
      <c r="E261" s="395"/>
      <c r="F261" s="395"/>
      <c r="G261" s="396">
        <v>138075.48000000001</v>
      </c>
      <c r="H261" s="354"/>
      <c r="I261" s="322"/>
      <c r="K261" s="319"/>
      <c r="L261" s="319"/>
      <c r="M261" s="319"/>
      <c r="N261" s="319"/>
    </row>
    <row r="262" spans="1:14" s="318" customFormat="1" ht="9.75" customHeight="1">
      <c r="A262" s="320"/>
      <c r="B262" s="321"/>
      <c r="C262" s="357" t="s">
        <v>603</v>
      </c>
      <c r="D262" s="395"/>
      <c r="E262" s="395"/>
      <c r="F262" s="395"/>
      <c r="G262" s="396">
        <v>83146.23</v>
      </c>
      <c r="H262" s="354"/>
      <c r="I262" s="322"/>
      <c r="K262" s="319"/>
      <c r="L262" s="319"/>
      <c r="M262" s="319"/>
      <c r="N262" s="319"/>
    </row>
    <row r="263" spans="1:14" s="318" customFormat="1" ht="9.75" customHeight="1">
      <c r="A263" s="320"/>
      <c r="B263" s="321"/>
      <c r="C263" s="357" t="s">
        <v>604</v>
      </c>
      <c r="D263" s="395"/>
      <c r="E263" s="395"/>
      <c r="F263" s="395"/>
      <c r="G263" s="396">
        <v>5690.18</v>
      </c>
      <c r="H263" s="354"/>
      <c r="I263" s="322"/>
      <c r="K263" s="319"/>
      <c r="L263" s="319"/>
      <c r="M263" s="319"/>
      <c r="N263" s="319"/>
    </row>
    <row r="264" spans="1:14" s="318" customFormat="1" ht="9.75" customHeight="1">
      <c r="A264" s="320"/>
      <c r="B264" s="321"/>
      <c r="C264" s="357" t="s">
        <v>605</v>
      </c>
      <c r="D264" s="395"/>
      <c r="E264" s="395"/>
      <c r="F264" s="395"/>
      <c r="G264" s="396">
        <v>29406.13</v>
      </c>
      <c r="H264" s="354"/>
      <c r="I264" s="322"/>
      <c r="K264" s="319"/>
      <c r="L264" s="319"/>
      <c r="M264" s="319"/>
      <c r="N264" s="319"/>
    </row>
    <row r="265" spans="1:14" s="318" customFormat="1" ht="6" customHeight="1" thickBot="1">
      <c r="A265" s="320"/>
      <c r="B265" s="321"/>
      <c r="C265" s="321"/>
      <c r="D265" s="321"/>
      <c r="E265" s="321"/>
      <c r="F265" s="321"/>
      <c r="G265" s="370"/>
      <c r="H265" s="321"/>
      <c r="I265" s="322"/>
      <c r="K265" s="319"/>
      <c r="L265" s="319"/>
      <c r="M265" s="319"/>
      <c r="N265" s="319"/>
    </row>
    <row r="266" spans="1:14" s="318" customFormat="1" ht="9.75" customHeight="1">
      <c r="A266" s="320"/>
      <c r="B266" s="321"/>
      <c r="C266" s="321"/>
      <c r="D266" s="321"/>
      <c r="E266" s="321"/>
      <c r="F266" s="321"/>
      <c r="G266" s="321"/>
      <c r="H266" s="321"/>
      <c r="I266" s="322"/>
      <c r="K266" s="319"/>
      <c r="L266" s="319"/>
      <c r="M266" s="319"/>
      <c r="N266" s="319"/>
    </row>
    <row r="267" spans="1:14" ht="11.25" customHeight="1">
      <c r="A267" s="352">
        <v>20</v>
      </c>
      <c r="B267" s="353" t="s">
        <v>547</v>
      </c>
      <c r="C267" s="321"/>
      <c r="D267" s="321"/>
      <c r="E267" s="321"/>
      <c r="F267" s="321"/>
      <c r="G267" s="321"/>
      <c r="H267" s="355">
        <f>SUM(G270:G273)</f>
        <v>34230</v>
      </c>
      <c r="I267" s="322"/>
    </row>
    <row r="268" spans="1:14" ht="11.25" customHeight="1">
      <c r="A268" s="320"/>
      <c r="B268" s="321" t="s">
        <v>548</v>
      </c>
      <c r="C268" s="321"/>
      <c r="D268" s="321"/>
      <c r="E268" s="321"/>
      <c r="F268" s="321"/>
      <c r="G268" s="321"/>
      <c r="H268" s="321"/>
      <c r="I268" s="322"/>
    </row>
    <row r="269" spans="1:14" ht="11.25" customHeight="1">
      <c r="A269" s="320"/>
      <c r="B269" s="321"/>
      <c r="C269" s="321" t="s">
        <v>606</v>
      </c>
      <c r="D269" s="321"/>
      <c r="E269" s="321"/>
      <c r="F269" s="321"/>
      <c r="G269" s="396"/>
      <c r="H269" s="321"/>
      <c r="I269" s="322"/>
    </row>
    <row r="270" spans="1:14" ht="11.25" customHeight="1">
      <c r="A270" s="320"/>
      <c r="B270" s="321"/>
      <c r="C270" s="321"/>
      <c r="D270" s="321" t="s">
        <v>607</v>
      </c>
      <c r="E270" s="321"/>
      <c r="F270" s="321"/>
      <c r="G270" s="396">
        <v>9500</v>
      </c>
      <c r="H270" s="321"/>
      <c r="I270" s="322"/>
    </row>
    <row r="271" spans="1:14" ht="11.25" customHeight="1">
      <c r="A271" s="320"/>
      <c r="B271" s="321"/>
      <c r="C271" s="321"/>
      <c r="D271" s="321" t="s">
        <v>608</v>
      </c>
      <c r="E271" s="321"/>
      <c r="F271" s="321"/>
      <c r="G271" s="396">
        <v>1000</v>
      </c>
      <c r="H271" s="321"/>
      <c r="I271" s="322"/>
    </row>
    <row r="272" spans="1:14" ht="11.25" customHeight="1">
      <c r="A272" s="320"/>
      <c r="B272" s="321"/>
      <c r="C272" s="321"/>
      <c r="D272" s="321" t="s">
        <v>609</v>
      </c>
      <c r="E272" s="321"/>
      <c r="F272" s="321"/>
      <c r="G272" s="396">
        <v>11865</v>
      </c>
      <c r="H272" s="321"/>
      <c r="I272" s="322"/>
    </row>
    <row r="273" spans="1:11" ht="11.25" customHeight="1">
      <c r="A273" s="320"/>
      <c r="B273" s="321"/>
      <c r="C273" s="321"/>
      <c r="D273" s="321" t="s">
        <v>793</v>
      </c>
      <c r="E273" s="321"/>
      <c r="F273" s="321"/>
      <c r="G273" s="396">
        <v>11865</v>
      </c>
      <c r="H273" s="321"/>
      <c r="I273" s="322"/>
    </row>
    <row r="274" spans="1:11" ht="6" customHeight="1" thickBot="1">
      <c r="A274" s="320"/>
      <c r="B274" s="321"/>
      <c r="C274" s="321"/>
      <c r="D274" s="321"/>
      <c r="E274" s="321"/>
      <c r="F274" s="321"/>
      <c r="G274" s="370"/>
      <c r="H274" s="321"/>
      <c r="I274" s="322"/>
    </row>
    <row r="275" spans="1:11" ht="11.25" customHeight="1">
      <c r="A275" s="320"/>
      <c r="B275" s="321"/>
      <c r="C275" s="321"/>
      <c r="D275" s="321"/>
      <c r="E275" s="321"/>
      <c r="F275" s="321"/>
      <c r="G275" s="321"/>
      <c r="H275" s="321"/>
      <c r="I275" s="322"/>
    </row>
    <row r="276" spans="1:11" ht="11.25" customHeight="1">
      <c r="A276" s="352">
        <v>21</v>
      </c>
      <c r="B276" s="353" t="s">
        <v>22</v>
      </c>
      <c r="C276" s="321"/>
      <c r="D276" s="321"/>
      <c r="E276" s="321"/>
      <c r="F276" s="321"/>
      <c r="G276" s="321"/>
      <c r="H276" s="355">
        <v>0</v>
      </c>
      <c r="I276" s="322"/>
    </row>
    <row r="277" spans="1:11" ht="11.25" customHeight="1">
      <c r="A277" s="352"/>
      <c r="B277" s="353"/>
      <c r="C277" s="321"/>
      <c r="D277" s="321"/>
      <c r="E277" s="321"/>
      <c r="F277" s="321"/>
      <c r="G277" s="321"/>
      <c r="H277" s="321"/>
      <c r="I277" s="322"/>
    </row>
    <row r="278" spans="1:11" ht="6" customHeight="1">
      <c r="A278" s="320"/>
      <c r="B278" s="321"/>
      <c r="C278" s="321"/>
      <c r="D278" s="321"/>
      <c r="E278" s="321"/>
      <c r="F278" s="321"/>
      <c r="G278" s="321"/>
      <c r="H278" s="321"/>
      <c r="I278" s="322"/>
    </row>
    <row r="279" spans="1:11" ht="6" customHeight="1">
      <c r="A279" s="320"/>
      <c r="B279" s="321"/>
      <c r="C279" s="321"/>
      <c r="D279" s="321"/>
      <c r="E279" s="321"/>
      <c r="F279" s="321"/>
      <c r="G279" s="321"/>
      <c r="H279" s="321"/>
      <c r="I279" s="322"/>
    </row>
    <row r="280" spans="1:11" ht="9.75" customHeight="1">
      <c r="A280" s="352">
        <v>22</v>
      </c>
      <c r="B280" s="353" t="s">
        <v>23</v>
      </c>
      <c r="C280" s="321"/>
      <c r="D280" s="321"/>
      <c r="E280" s="321"/>
      <c r="F280" s="321"/>
      <c r="G280" s="321"/>
      <c r="H280" s="355">
        <f>SUM(G282:G283)</f>
        <v>1536114.8499999999</v>
      </c>
      <c r="I280" s="322"/>
    </row>
    <row r="281" spans="1:11" ht="9.75" customHeight="1">
      <c r="A281" s="320"/>
      <c r="B281" s="321"/>
      <c r="C281" s="321"/>
      <c r="D281" s="321"/>
      <c r="E281" s="321"/>
      <c r="F281" s="321"/>
      <c r="G281" s="321"/>
      <c r="H281" s="321"/>
      <c r="I281" s="322"/>
    </row>
    <row r="282" spans="1:11" ht="9.75" customHeight="1">
      <c r="A282" s="320"/>
      <c r="B282" s="321"/>
      <c r="C282" s="321" t="s">
        <v>610</v>
      </c>
      <c r="D282" s="321"/>
      <c r="E282" s="321"/>
      <c r="F282" s="321"/>
      <c r="G282" s="396">
        <v>46198.7</v>
      </c>
      <c r="H282" s="321"/>
      <c r="I282" s="322"/>
    </row>
    <row r="283" spans="1:11" ht="9.75" customHeight="1">
      <c r="A283" s="320"/>
      <c r="B283" s="321"/>
      <c r="C283" s="321" t="s">
        <v>611</v>
      </c>
      <c r="D283" s="321"/>
      <c r="E283" s="321"/>
      <c r="F283" s="321"/>
      <c r="G283" s="396">
        <v>1489916.15</v>
      </c>
      <c r="H283" s="321"/>
      <c r="I283" s="322"/>
    </row>
    <row r="284" spans="1:11" ht="6" customHeight="1" thickBot="1">
      <c r="A284" s="320"/>
      <c r="B284" s="321"/>
      <c r="C284" s="321"/>
      <c r="D284" s="321"/>
      <c r="E284" s="321"/>
      <c r="F284" s="321"/>
      <c r="G284" s="370"/>
      <c r="H284" s="321"/>
      <c r="I284" s="322"/>
    </row>
    <row r="285" spans="1:11" ht="6" customHeight="1">
      <c r="A285" s="320"/>
      <c r="B285" s="321"/>
      <c r="C285" s="321"/>
      <c r="D285" s="321"/>
      <c r="E285" s="321"/>
      <c r="F285" s="321"/>
      <c r="G285" s="321"/>
      <c r="H285" s="321"/>
      <c r="I285" s="322"/>
    </row>
    <row r="286" spans="1:11">
      <c r="A286" s="352">
        <v>23</v>
      </c>
      <c r="B286" s="353" t="s">
        <v>612</v>
      </c>
      <c r="C286" s="321"/>
      <c r="D286" s="321"/>
      <c r="E286" s="321"/>
      <c r="F286" s="321"/>
      <c r="G286" s="354"/>
      <c r="H286" s="355"/>
      <c r="I286" s="322"/>
    </row>
    <row r="287" spans="1:11">
      <c r="A287" s="320"/>
      <c r="B287" s="334" t="s">
        <v>613</v>
      </c>
      <c r="C287" s="349"/>
      <c r="D287" s="349"/>
      <c r="E287" s="349"/>
      <c r="F287" s="328"/>
      <c r="G287" s="380"/>
      <c r="H287" s="380"/>
      <c r="I287" s="329"/>
      <c r="J287" s="379"/>
      <c r="K287" s="384"/>
    </row>
    <row r="288" spans="1:11">
      <c r="A288" s="320"/>
      <c r="B288" s="334" t="s">
        <v>614</v>
      </c>
      <c r="C288" s="349"/>
      <c r="D288" s="328"/>
      <c r="E288" s="349"/>
      <c r="F288" s="349"/>
      <c r="G288" s="380"/>
      <c r="H288" s="355">
        <f>SUM(G290:G295)</f>
        <v>143489982.13</v>
      </c>
      <c r="I288" s="329"/>
      <c r="J288" s="397"/>
      <c r="K288" s="398"/>
    </row>
    <row r="289" spans="1:11" ht="3" customHeight="1">
      <c r="A289" s="320"/>
      <c r="B289" s="334"/>
      <c r="C289" s="328"/>
      <c r="D289" s="328"/>
      <c r="E289" s="349"/>
      <c r="F289" s="349"/>
      <c r="G289" s="380"/>
      <c r="H289" s="355"/>
      <c r="I289" s="329"/>
      <c r="J289" s="397"/>
      <c r="K289" s="398"/>
    </row>
    <row r="290" spans="1:11" ht="11.25" customHeight="1">
      <c r="A290" s="320"/>
      <c r="B290" s="328"/>
      <c r="C290" s="334" t="s">
        <v>615</v>
      </c>
      <c r="D290" s="349"/>
      <c r="E290" s="349"/>
      <c r="F290" s="349"/>
      <c r="G290" s="399">
        <v>106874852.94</v>
      </c>
      <c r="H290" s="380"/>
      <c r="I290" s="329"/>
      <c r="J290" s="397"/>
      <c r="K290" s="398"/>
    </row>
    <row r="291" spans="1:11" ht="11.25" customHeight="1">
      <c r="A291" s="320"/>
      <c r="B291" s="328"/>
      <c r="C291" s="334" t="s">
        <v>616</v>
      </c>
      <c r="D291" s="328"/>
      <c r="E291" s="349"/>
      <c r="F291" s="349"/>
      <c r="G291" s="399">
        <v>52952606.960000001</v>
      </c>
      <c r="H291" s="380"/>
      <c r="I291" s="329"/>
      <c r="J291" s="397"/>
      <c r="K291" s="398"/>
    </row>
    <row r="292" spans="1:11" ht="11.25" customHeight="1">
      <c r="A292" s="320"/>
      <c r="B292" s="328"/>
      <c r="C292" s="334" t="s">
        <v>617</v>
      </c>
      <c r="D292" s="328"/>
      <c r="E292" s="349"/>
      <c r="F292" s="349"/>
      <c r="G292" s="399">
        <v>514577.91999999998</v>
      </c>
      <c r="H292" s="380"/>
      <c r="I292" s="329"/>
      <c r="J292" s="397"/>
      <c r="K292" s="398"/>
    </row>
    <row r="293" spans="1:11" ht="11.25" customHeight="1">
      <c r="A293" s="320"/>
      <c r="B293" s="328"/>
      <c r="C293" s="334" t="s">
        <v>618</v>
      </c>
      <c r="D293" s="328"/>
      <c r="E293" s="349"/>
      <c r="F293" s="349"/>
      <c r="G293" s="399">
        <v>-17046989.760000002</v>
      </c>
      <c r="H293" s="380"/>
      <c r="I293" s="329"/>
      <c r="J293" s="397"/>
      <c r="K293" s="398"/>
    </row>
    <row r="294" spans="1:11" ht="11.25" customHeight="1">
      <c r="A294" s="320"/>
      <c r="B294" s="328"/>
      <c r="C294" s="334" t="s">
        <v>619</v>
      </c>
      <c r="D294" s="328"/>
      <c r="E294" s="349"/>
      <c r="F294" s="349"/>
      <c r="G294" s="399">
        <v>194934.07</v>
      </c>
      <c r="H294" s="380"/>
      <c r="I294" s="329"/>
      <c r="J294" s="397"/>
      <c r="K294" s="398"/>
    </row>
    <row r="295" spans="1:11" ht="6" customHeight="1" thickBot="1">
      <c r="A295" s="320"/>
      <c r="B295" s="328"/>
      <c r="C295" s="328"/>
      <c r="D295" s="328"/>
      <c r="E295" s="328"/>
      <c r="F295" s="328"/>
      <c r="G295" s="400"/>
      <c r="H295" s="380"/>
      <c r="I295" s="329"/>
      <c r="J295" s="379"/>
      <c r="K295" s="384"/>
    </row>
    <row r="296" spans="1:11" ht="7.5" customHeight="1">
      <c r="A296" s="320"/>
      <c r="B296" s="328"/>
      <c r="C296" s="328"/>
      <c r="D296" s="328"/>
      <c r="E296" s="328"/>
      <c r="F296" s="328"/>
      <c r="G296" s="380"/>
      <c r="H296" s="380"/>
      <c r="I296" s="329"/>
      <c r="J296" s="379"/>
      <c r="K296" s="384"/>
    </row>
    <row r="297" spans="1:11" ht="11.25" customHeight="1">
      <c r="A297" s="352"/>
      <c r="B297" s="353"/>
      <c r="C297" s="321"/>
      <c r="D297" s="321"/>
      <c r="E297" s="321"/>
      <c r="F297" s="321"/>
      <c r="G297" s="354"/>
      <c r="H297" s="355"/>
      <c r="I297" s="322"/>
    </row>
    <row r="298" spans="1:11" ht="7.5" customHeight="1">
      <c r="A298" s="320"/>
      <c r="B298" s="321"/>
      <c r="C298" s="321"/>
      <c r="D298" s="321"/>
      <c r="E298" s="321"/>
      <c r="F298" s="321"/>
      <c r="G298" s="354"/>
      <c r="H298" s="355"/>
      <c r="I298" s="322"/>
    </row>
    <row r="299" spans="1:11" ht="7.5" customHeight="1">
      <c r="A299" s="320"/>
      <c r="B299" s="321"/>
      <c r="C299" s="321"/>
      <c r="D299" s="321"/>
      <c r="E299" s="321"/>
      <c r="F299" s="321"/>
      <c r="G299" s="354"/>
      <c r="H299" s="355"/>
      <c r="I299" s="322"/>
    </row>
    <row r="300" spans="1:11" ht="7.5" customHeight="1">
      <c r="A300" s="320"/>
      <c r="B300" s="321"/>
      <c r="C300" s="321"/>
      <c r="D300" s="321"/>
      <c r="E300" s="321"/>
      <c r="F300" s="321"/>
      <c r="G300" s="354"/>
      <c r="H300" s="355"/>
      <c r="I300" s="322"/>
    </row>
    <row r="301" spans="1:11" ht="7.5" customHeight="1">
      <c r="A301" s="320"/>
      <c r="B301" s="321"/>
      <c r="C301" s="321"/>
      <c r="D301" s="321"/>
      <c r="E301" s="321"/>
      <c r="F301" s="321"/>
      <c r="G301" s="354"/>
      <c r="H301" s="355"/>
      <c r="I301" s="322"/>
    </row>
    <row r="302" spans="1:11" ht="7.5" customHeight="1">
      <c r="A302" s="320"/>
      <c r="B302" s="321"/>
      <c r="C302" s="321"/>
      <c r="D302" s="321"/>
      <c r="E302" s="321"/>
      <c r="F302" s="321"/>
      <c r="G302" s="354"/>
      <c r="H302" s="355"/>
      <c r="I302" s="322"/>
    </row>
    <row r="303" spans="1:11" ht="7.5" customHeight="1">
      <c r="A303" s="320"/>
      <c r="B303" s="321"/>
      <c r="C303" s="321"/>
      <c r="D303" s="321"/>
      <c r="E303" s="321"/>
      <c r="F303" s="321"/>
      <c r="G303" s="354"/>
      <c r="H303" s="355"/>
      <c r="I303" s="322"/>
    </row>
    <row r="304" spans="1:11" ht="7.5" customHeight="1">
      <c r="A304" s="320"/>
      <c r="B304" s="321"/>
      <c r="C304" s="321"/>
      <c r="D304" s="321"/>
      <c r="E304" s="321"/>
      <c r="F304" s="321"/>
      <c r="G304" s="354"/>
      <c r="H304" s="355"/>
      <c r="I304" s="322"/>
    </row>
    <row r="305" spans="1:14" ht="11.25" customHeight="1">
      <c r="A305" s="320"/>
      <c r="B305" s="321"/>
      <c r="C305" s="321"/>
      <c r="D305" s="321"/>
      <c r="E305" s="321"/>
      <c r="F305" s="321"/>
      <c r="G305" s="399"/>
      <c r="H305" s="354"/>
      <c r="I305" s="322"/>
    </row>
    <row r="306" spans="1:14" ht="11.25" customHeight="1">
      <c r="A306" s="320"/>
      <c r="B306" s="321"/>
      <c r="C306" s="321"/>
      <c r="D306" s="321"/>
      <c r="E306" s="321"/>
      <c r="F306" s="321"/>
      <c r="G306" s="399"/>
      <c r="H306" s="354"/>
      <c r="I306" s="322"/>
    </row>
    <row r="307" spans="1:14" ht="6.75" customHeight="1">
      <c r="A307" s="320"/>
      <c r="B307" s="321"/>
      <c r="C307" s="321"/>
      <c r="D307" s="321"/>
      <c r="E307" s="321"/>
      <c r="F307" s="321"/>
      <c r="G307" s="354"/>
      <c r="H307" s="354"/>
      <c r="I307" s="322"/>
    </row>
    <row r="308" spans="1:14" ht="12.75" customHeight="1">
      <c r="A308" s="796" t="s">
        <v>620</v>
      </c>
      <c r="B308" s="797"/>
      <c r="C308" s="797"/>
      <c r="D308" s="797"/>
      <c r="E308" s="797"/>
      <c r="F308" s="401"/>
      <c r="G308" s="797" t="s">
        <v>790</v>
      </c>
      <c r="H308" s="797"/>
      <c r="I308" s="798"/>
    </row>
    <row r="309" spans="1:14" ht="9" customHeight="1">
      <c r="A309" s="320"/>
      <c r="B309" s="324"/>
      <c r="C309" s="324"/>
      <c r="D309" s="321"/>
      <c r="E309" s="321"/>
      <c r="F309" s="321"/>
      <c r="G309" s="324"/>
      <c r="H309" s="324"/>
      <c r="I309" s="322"/>
    </row>
    <row r="310" spans="1:14">
      <c r="A310" s="796" t="s">
        <v>621</v>
      </c>
      <c r="B310" s="797"/>
      <c r="C310" s="797"/>
      <c r="D310" s="797"/>
      <c r="E310" s="797"/>
      <c r="F310" s="401"/>
      <c r="G310" s="797" t="s">
        <v>622</v>
      </c>
      <c r="H310" s="797"/>
      <c r="I310" s="798"/>
    </row>
    <row r="311" spans="1:14">
      <c r="A311" s="323"/>
      <c r="B311" s="324"/>
      <c r="C311" s="324"/>
      <c r="D311" s="324"/>
      <c r="E311" s="321"/>
      <c r="F311" s="324"/>
      <c r="G311" s="324"/>
      <c r="H311" s="324"/>
      <c r="I311" s="322"/>
    </row>
    <row r="312" spans="1:14">
      <c r="A312" s="323"/>
      <c r="B312" s="324"/>
      <c r="C312" s="324"/>
      <c r="D312" s="788"/>
      <c r="E312" s="788"/>
      <c r="F312" s="788"/>
      <c r="G312" s="324"/>
      <c r="H312" s="324"/>
      <c r="I312" s="322"/>
      <c r="J312" s="394"/>
    </row>
    <row r="313" spans="1:14">
      <c r="A313" s="323"/>
      <c r="B313" s="324"/>
      <c r="C313" s="324"/>
      <c r="D313" s="402"/>
      <c r="E313" s="402"/>
      <c r="F313" s="402"/>
      <c r="G313" s="324"/>
      <c r="H313" s="324"/>
      <c r="I313" s="322"/>
      <c r="J313" s="394"/>
    </row>
    <row r="314" spans="1:14" s="318" customFormat="1" ht="12" thickBot="1">
      <c r="A314" s="369"/>
      <c r="B314" s="370"/>
      <c r="C314" s="370"/>
      <c r="D314" s="789"/>
      <c r="E314" s="789"/>
      <c r="F314" s="789"/>
      <c r="G314" s="370"/>
      <c r="H314" s="370"/>
      <c r="I314" s="371"/>
      <c r="K314" s="319"/>
      <c r="L314" s="319"/>
      <c r="M314" s="319"/>
      <c r="N314" s="319"/>
    </row>
    <row r="315" spans="1:14" s="318" customFormat="1" ht="12" thickBot="1">
      <c r="A315" s="369"/>
      <c r="B315" s="370"/>
      <c r="C315" s="370"/>
      <c r="D315" s="370"/>
      <c r="E315" s="370"/>
      <c r="F315" s="370"/>
      <c r="G315" s="370"/>
      <c r="H315" s="370"/>
      <c r="I315" s="371"/>
      <c r="K315" s="319"/>
      <c r="L315" s="319"/>
      <c r="M315" s="319"/>
      <c r="N315" s="319"/>
    </row>
  </sheetData>
  <mergeCells count="9">
    <mergeCell ref="D312:F312"/>
    <mergeCell ref="D314:F314"/>
    <mergeCell ref="A4:I4"/>
    <mergeCell ref="A5:I5"/>
    <mergeCell ref="A7:I7"/>
    <mergeCell ref="A308:E308"/>
    <mergeCell ref="G308:I308"/>
    <mergeCell ref="A310:E310"/>
    <mergeCell ref="G310:I31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rowBreaks count="3" manualBreakCount="3">
    <brk id="78" max="8" man="1"/>
    <brk id="151" max="8" man="1"/>
    <brk id="24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649" t="s">
        <v>1</v>
      </c>
      <c r="B2" s="649"/>
      <c r="C2" s="649"/>
      <c r="D2" s="649"/>
      <c r="E2" s="13" t="e">
        <f>#REF!</f>
        <v>#REF!</v>
      </c>
    </row>
    <row r="3" spans="1:5">
      <c r="A3" s="649" t="s">
        <v>3</v>
      </c>
      <c r="B3" s="649"/>
      <c r="C3" s="649"/>
      <c r="D3" s="649"/>
      <c r="E3" s="13" t="e">
        <f>#REF!</f>
        <v>#REF!</v>
      </c>
    </row>
    <row r="4" spans="1:5">
      <c r="A4" s="649" t="s">
        <v>2</v>
      </c>
      <c r="B4" s="649"/>
      <c r="C4" s="649"/>
      <c r="D4" s="649"/>
      <c r="E4" s="14"/>
    </row>
    <row r="5" spans="1:5">
      <c r="A5" s="649" t="s">
        <v>71</v>
      </c>
      <c r="B5" s="649"/>
      <c r="C5" s="649"/>
      <c r="D5" s="649"/>
      <c r="E5" t="s">
        <v>69</v>
      </c>
    </row>
    <row r="6" spans="1:5">
      <c r="A6" s="6"/>
      <c r="B6" s="6"/>
      <c r="C6" s="644" t="s">
        <v>4</v>
      </c>
      <c r="D6" s="644"/>
      <c r="E6" s="1">
        <v>2013</v>
      </c>
    </row>
    <row r="7" spans="1:5">
      <c r="A7" s="640" t="s">
        <v>67</v>
      </c>
      <c r="B7" s="641" t="s">
        <v>7</v>
      </c>
      <c r="C7" s="642" t="s">
        <v>9</v>
      </c>
      <c r="D7" s="642"/>
      <c r="E7" s="8" t="e">
        <f>#REF!</f>
        <v>#REF!</v>
      </c>
    </row>
    <row r="8" spans="1:5">
      <c r="A8" s="640"/>
      <c r="B8" s="641"/>
      <c r="C8" s="642" t="s">
        <v>11</v>
      </c>
      <c r="D8" s="642"/>
      <c r="E8" s="8" t="e">
        <f>#REF!</f>
        <v>#REF!</v>
      </c>
    </row>
    <row r="9" spans="1:5">
      <c r="A9" s="640"/>
      <c r="B9" s="641"/>
      <c r="C9" s="642" t="s">
        <v>13</v>
      </c>
      <c r="D9" s="642"/>
      <c r="E9" s="8" t="e">
        <f>#REF!</f>
        <v>#REF!</v>
      </c>
    </row>
    <row r="10" spans="1:5">
      <c r="A10" s="640"/>
      <c r="B10" s="641"/>
      <c r="C10" s="642" t="s">
        <v>15</v>
      </c>
      <c r="D10" s="642"/>
      <c r="E10" s="8" t="e">
        <f>#REF!</f>
        <v>#REF!</v>
      </c>
    </row>
    <row r="11" spans="1:5">
      <c r="A11" s="640"/>
      <c r="B11" s="641"/>
      <c r="C11" s="642" t="s">
        <v>17</v>
      </c>
      <c r="D11" s="642"/>
      <c r="E11" s="8" t="e">
        <f>#REF!</f>
        <v>#REF!</v>
      </c>
    </row>
    <row r="12" spans="1:5">
      <c r="A12" s="640"/>
      <c r="B12" s="641"/>
      <c r="C12" s="642" t="s">
        <v>19</v>
      </c>
      <c r="D12" s="642"/>
      <c r="E12" s="8" t="e">
        <f>#REF!</f>
        <v>#REF!</v>
      </c>
    </row>
    <row r="13" spans="1:5">
      <c r="A13" s="640"/>
      <c r="B13" s="641"/>
      <c r="C13" s="642" t="s">
        <v>21</v>
      </c>
      <c r="D13" s="642"/>
      <c r="E13" s="8" t="e">
        <f>#REF!</f>
        <v>#REF!</v>
      </c>
    </row>
    <row r="14" spans="1:5" ht="15.75" thickBot="1">
      <c r="A14" s="640"/>
      <c r="B14" s="4"/>
      <c r="C14" s="643" t="s">
        <v>24</v>
      </c>
      <c r="D14" s="643"/>
      <c r="E14" s="9" t="e">
        <f>#REF!</f>
        <v>#REF!</v>
      </c>
    </row>
    <row r="15" spans="1:5">
      <c r="A15" s="640"/>
      <c r="B15" s="641" t="s">
        <v>26</v>
      </c>
      <c r="C15" s="642" t="s">
        <v>28</v>
      </c>
      <c r="D15" s="642"/>
      <c r="E15" s="8" t="e">
        <f>#REF!</f>
        <v>#REF!</v>
      </c>
    </row>
    <row r="16" spans="1:5">
      <c r="A16" s="640"/>
      <c r="B16" s="641"/>
      <c r="C16" s="642" t="s">
        <v>30</v>
      </c>
      <c r="D16" s="642"/>
      <c r="E16" s="8" t="e">
        <f>#REF!</f>
        <v>#REF!</v>
      </c>
    </row>
    <row r="17" spans="1:5">
      <c r="A17" s="640"/>
      <c r="B17" s="641"/>
      <c r="C17" s="642" t="s">
        <v>32</v>
      </c>
      <c r="D17" s="642"/>
      <c r="E17" s="8" t="e">
        <f>#REF!</f>
        <v>#REF!</v>
      </c>
    </row>
    <row r="18" spans="1:5">
      <c r="A18" s="640"/>
      <c r="B18" s="641"/>
      <c r="C18" s="642" t="s">
        <v>34</v>
      </c>
      <c r="D18" s="642"/>
      <c r="E18" s="8" t="e">
        <f>#REF!</f>
        <v>#REF!</v>
      </c>
    </row>
    <row r="19" spans="1:5">
      <c r="A19" s="640"/>
      <c r="B19" s="641"/>
      <c r="C19" s="642" t="s">
        <v>36</v>
      </c>
      <c r="D19" s="642"/>
      <c r="E19" s="8" t="e">
        <f>#REF!</f>
        <v>#REF!</v>
      </c>
    </row>
    <row r="20" spans="1:5">
      <c r="A20" s="640"/>
      <c r="B20" s="641"/>
      <c r="C20" s="642" t="s">
        <v>38</v>
      </c>
      <c r="D20" s="642"/>
      <c r="E20" s="8" t="e">
        <f>#REF!</f>
        <v>#REF!</v>
      </c>
    </row>
    <row r="21" spans="1:5">
      <c r="A21" s="640"/>
      <c r="B21" s="641"/>
      <c r="C21" s="642" t="s">
        <v>40</v>
      </c>
      <c r="D21" s="642"/>
      <c r="E21" s="8" t="e">
        <f>#REF!</f>
        <v>#REF!</v>
      </c>
    </row>
    <row r="22" spans="1:5">
      <c r="A22" s="640"/>
      <c r="B22" s="641"/>
      <c r="C22" s="642" t="s">
        <v>41</v>
      </c>
      <c r="D22" s="642"/>
      <c r="E22" s="8" t="e">
        <f>#REF!</f>
        <v>#REF!</v>
      </c>
    </row>
    <row r="23" spans="1:5">
      <c r="A23" s="640"/>
      <c r="B23" s="641"/>
      <c r="C23" s="642" t="s">
        <v>43</v>
      </c>
      <c r="D23" s="642"/>
      <c r="E23" s="8" t="e">
        <f>#REF!</f>
        <v>#REF!</v>
      </c>
    </row>
    <row r="24" spans="1:5" ht="15.75" thickBot="1">
      <c r="A24" s="640"/>
      <c r="B24" s="4"/>
      <c r="C24" s="643" t="s">
        <v>45</v>
      </c>
      <c r="D24" s="643"/>
      <c r="E24" s="9" t="e">
        <f>#REF!</f>
        <v>#REF!</v>
      </c>
    </row>
    <row r="25" spans="1:5" ht="15.75" thickBot="1">
      <c r="A25" s="640"/>
      <c r="B25" s="2"/>
      <c r="C25" s="643" t="s">
        <v>47</v>
      </c>
      <c r="D25" s="643"/>
      <c r="E25" s="9" t="e">
        <f>#REF!</f>
        <v>#REF!</v>
      </c>
    </row>
    <row r="26" spans="1:5">
      <c r="A26" s="640" t="s">
        <v>68</v>
      </c>
      <c r="B26" s="641" t="s">
        <v>8</v>
      </c>
      <c r="C26" s="642" t="s">
        <v>10</v>
      </c>
      <c r="D26" s="642"/>
      <c r="E26" s="8" t="e">
        <f>#REF!</f>
        <v>#REF!</v>
      </c>
    </row>
    <row r="27" spans="1:5">
      <c r="A27" s="640"/>
      <c r="B27" s="641"/>
      <c r="C27" s="642" t="s">
        <v>12</v>
      </c>
      <c r="D27" s="642"/>
      <c r="E27" s="8" t="e">
        <f>#REF!</f>
        <v>#REF!</v>
      </c>
    </row>
    <row r="28" spans="1:5">
      <c r="A28" s="640"/>
      <c r="B28" s="641"/>
      <c r="C28" s="642" t="s">
        <v>14</v>
      </c>
      <c r="D28" s="642"/>
      <c r="E28" s="8" t="e">
        <f>#REF!</f>
        <v>#REF!</v>
      </c>
    </row>
    <row r="29" spans="1:5">
      <c r="A29" s="640"/>
      <c r="B29" s="641"/>
      <c r="C29" s="642" t="s">
        <v>16</v>
      </c>
      <c r="D29" s="642"/>
      <c r="E29" s="8" t="e">
        <f>#REF!</f>
        <v>#REF!</v>
      </c>
    </row>
    <row r="30" spans="1:5">
      <c r="A30" s="640"/>
      <c r="B30" s="641"/>
      <c r="C30" s="642" t="s">
        <v>18</v>
      </c>
      <c r="D30" s="642"/>
      <c r="E30" s="8" t="e">
        <f>#REF!</f>
        <v>#REF!</v>
      </c>
    </row>
    <row r="31" spans="1:5">
      <c r="A31" s="640"/>
      <c r="B31" s="641"/>
      <c r="C31" s="642" t="s">
        <v>20</v>
      </c>
      <c r="D31" s="642"/>
      <c r="E31" s="8" t="e">
        <f>#REF!</f>
        <v>#REF!</v>
      </c>
    </row>
    <row r="32" spans="1:5">
      <c r="A32" s="640"/>
      <c r="B32" s="641"/>
      <c r="C32" s="642" t="s">
        <v>22</v>
      </c>
      <c r="D32" s="642"/>
      <c r="E32" s="8" t="e">
        <f>#REF!</f>
        <v>#REF!</v>
      </c>
    </row>
    <row r="33" spans="1:5">
      <c r="A33" s="640"/>
      <c r="B33" s="641"/>
      <c r="C33" s="642" t="s">
        <v>23</v>
      </c>
      <c r="D33" s="642"/>
      <c r="E33" s="8" t="e">
        <f>#REF!</f>
        <v>#REF!</v>
      </c>
    </row>
    <row r="34" spans="1:5" ht="15.75" thickBot="1">
      <c r="A34" s="640"/>
      <c r="B34" s="4"/>
      <c r="C34" s="643" t="s">
        <v>25</v>
      </c>
      <c r="D34" s="643"/>
      <c r="E34" s="9" t="e">
        <f>#REF!</f>
        <v>#REF!</v>
      </c>
    </row>
    <row r="35" spans="1:5">
      <c r="A35" s="640"/>
      <c r="B35" s="641" t="s">
        <v>27</v>
      </c>
      <c r="C35" s="642" t="s">
        <v>29</v>
      </c>
      <c r="D35" s="642"/>
      <c r="E35" s="8" t="e">
        <f>#REF!</f>
        <v>#REF!</v>
      </c>
    </row>
    <row r="36" spans="1:5">
      <c r="A36" s="640"/>
      <c r="B36" s="641"/>
      <c r="C36" s="642" t="s">
        <v>31</v>
      </c>
      <c r="D36" s="642"/>
      <c r="E36" s="8" t="e">
        <f>#REF!</f>
        <v>#REF!</v>
      </c>
    </row>
    <row r="37" spans="1:5">
      <c r="A37" s="640"/>
      <c r="B37" s="641"/>
      <c r="C37" s="642" t="s">
        <v>33</v>
      </c>
      <c r="D37" s="642"/>
      <c r="E37" s="8" t="e">
        <f>#REF!</f>
        <v>#REF!</v>
      </c>
    </row>
    <row r="38" spans="1:5">
      <c r="A38" s="640"/>
      <c r="B38" s="641"/>
      <c r="C38" s="642" t="s">
        <v>35</v>
      </c>
      <c r="D38" s="642"/>
      <c r="E38" s="8" t="e">
        <f>#REF!</f>
        <v>#REF!</v>
      </c>
    </row>
    <row r="39" spans="1:5">
      <c r="A39" s="640"/>
      <c r="B39" s="641"/>
      <c r="C39" s="642" t="s">
        <v>37</v>
      </c>
      <c r="D39" s="642"/>
      <c r="E39" s="8" t="e">
        <f>#REF!</f>
        <v>#REF!</v>
      </c>
    </row>
    <row r="40" spans="1:5">
      <c r="A40" s="640"/>
      <c r="B40" s="641"/>
      <c r="C40" s="642" t="s">
        <v>39</v>
      </c>
      <c r="D40" s="642"/>
      <c r="E40" s="8" t="e">
        <f>#REF!</f>
        <v>#REF!</v>
      </c>
    </row>
    <row r="41" spans="1:5" ht="15.75" thickBot="1">
      <c r="A41" s="640"/>
      <c r="B41" s="2"/>
      <c r="C41" s="643" t="s">
        <v>42</v>
      </c>
      <c r="D41" s="643"/>
      <c r="E41" s="9" t="e">
        <f>#REF!</f>
        <v>#REF!</v>
      </c>
    </row>
    <row r="42" spans="1:5" ht="15.75" thickBot="1">
      <c r="A42" s="640"/>
      <c r="B42" s="2"/>
      <c r="C42" s="643" t="s">
        <v>44</v>
      </c>
      <c r="D42" s="643"/>
      <c r="E42" s="9" t="e">
        <f>#REF!</f>
        <v>#REF!</v>
      </c>
    </row>
    <row r="43" spans="1:5">
      <c r="A43" s="3"/>
      <c r="B43" s="641" t="s">
        <v>46</v>
      </c>
      <c r="C43" s="645" t="s">
        <v>48</v>
      </c>
      <c r="D43" s="645"/>
      <c r="E43" s="10" t="e">
        <f>#REF!</f>
        <v>#REF!</v>
      </c>
    </row>
    <row r="44" spans="1:5">
      <c r="A44" s="3"/>
      <c r="B44" s="641"/>
      <c r="C44" s="642" t="s">
        <v>49</v>
      </c>
      <c r="D44" s="642"/>
      <c r="E44" s="8" t="e">
        <f>#REF!</f>
        <v>#REF!</v>
      </c>
    </row>
    <row r="45" spans="1:5">
      <c r="A45" s="3"/>
      <c r="B45" s="641"/>
      <c r="C45" s="642" t="s">
        <v>50</v>
      </c>
      <c r="D45" s="642"/>
      <c r="E45" s="8" t="e">
        <f>#REF!</f>
        <v>#REF!</v>
      </c>
    </row>
    <row r="46" spans="1:5">
      <c r="A46" s="3"/>
      <c r="B46" s="641"/>
      <c r="C46" s="642" t="s">
        <v>51</v>
      </c>
      <c r="D46" s="642"/>
      <c r="E46" s="8" t="e">
        <f>#REF!</f>
        <v>#REF!</v>
      </c>
    </row>
    <row r="47" spans="1:5">
      <c r="A47" s="3"/>
      <c r="B47" s="641"/>
      <c r="C47" s="645" t="s">
        <v>52</v>
      </c>
      <c r="D47" s="645"/>
      <c r="E47" s="10" t="e">
        <f>#REF!</f>
        <v>#REF!</v>
      </c>
    </row>
    <row r="48" spans="1:5">
      <c r="A48" s="3"/>
      <c r="B48" s="641"/>
      <c r="C48" s="642" t="s">
        <v>53</v>
      </c>
      <c r="D48" s="642"/>
      <c r="E48" s="8" t="e">
        <f>#REF!</f>
        <v>#REF!</v>
      </c>
    </row>
    <row r="49" spans="1:5">
      <c r="A49" s="3"/>
      <c r="B49" s="641"/>
      <c r="C49" s="642" t="s">
        <v>54</v>
      </c>
      <c r="D49" s="642"/>
      <c r="E49" s="8" t="e">
        <f>#REF!</f>
        <v>#REF!</v>
      </c>
    </row>
    <row r="50" spans="1:5">
      <c r="A50" s="3"/>
      <c r="B50" s="641"/>
      <c r="C50" s="642" t="s">
        <v>55</v>
      </c>
      <c r="D50" s="642"/>
      <c r="E50" s="8" t="e">
        <f>#REF!</f>
        <v>#REF!</v>
      </c>
    </row>
    <row r="51" spans="1:5">
      <c r="A51" s="3"/>
      <c r="B51" s="641"/>
      <c r="C51" s="642" t="s">
        <v>56</v>
      </c>
      <c r="D51" s="642"/>
      <c r="E51" s="8" t="e">
        <f>#REF!</f>
        <v>#REF!</v>
      </c>
    </row>
    <row r="52" spans="1:5">
      <c r="A52" s="3"/>
      <c r="B52" s="641"/>
      <c r="C52" s="642" t="s">
        <v>57</v>
      </c>
      <c r="D52" s="642"/>
      <c r="E52" s="8" t="e">
        <f>#REF!</f>
        <v>#REF!</v>
      </c>
    </row>
    <row r="53" spans="1:5">
      <c r="A53" s="3"/>
      <c r="B53" s="641"/>
      <c r="C53" s="645" t="s">
        <v>58</v>
      </c>
      <c r="D53" s="645"/>
      <c r="E53" s="10" t="e">
        <f>#REF!</f>
        <v>#REF!</v>
      </c>
    </row>
    <row r="54" spans="1:5">
      <c r="A54" s="3"/>
      <c r="B54" s="641"/>
      <c r="C54" s="642" t="s">
        <v>59</v>
      </c>
      <c r="D54" s="642"/>
      <c r="E54" s="8" t="e">
        <f>#REF!</f>
        <v>#REF!</v>
      </c>
    </row>
    <row r="55" spans="1:5">
      <c r="A55" s="3"/>
      <c r="B55" s="641"/>
      <c r="C55" s="642" t="s">
        <v>60</v>
      </c>
      <c r="D55" s="642"/>
      <c r="E55" s="8" t="e">
        <f>#REF!</f>
        <v>#REF!</v>
      </c>
    </row>
    <row r="56" spans="1:5" ht="15.75" thickBot="1">
      <c r="A56" s="3"/>
      <c r="B56" s="641"/>
      <c r="C56" s="643" t="s">
        <v>61</v>
      </c>
      <c r="D56" s="643"/>
      <c r="E56" s="9" t="e">
        <f>#REF!</f>
        <v>#REF!</v>
      </c>
    </row>
    <row r="57" spans="1:5" ht="15.75" thickBot="1">
      <c r="A57" s="3"/>
      <c r="B57" s="2"/>
      <c r="C57" s="643" t="s">
        <v>62</v>
      </c>
      <c r="D57" s="643"/>
      <c r="E57" s="9" t="e">
        <f>#REF!</f>
        <v>#REF!</v>
      </c>
    </row>
    <row r="58" spans="1:5">
      <c r="A58" s="3"/>
      <c r="B58" s="2"/>
      <c r="C58" s="644" t="s">
        <v>4</v>
      </c>
      <c r="D58" s="644"/>
      <c r="E58" s="1">
        <v>2012</v>
      </c>
    </row>
    <row r="59" spans="1:5">
      <c r="A59" s="640" t="s">
        <v>67</v>
      </c>
      <c r="B59" s="641" t="s">
        <v>7</v>
      </c>
      <c r="C59" s="642" t="s">
        <v>9</v>
      </c>
      <c r="D59" s="642"/>
      <c r="E59" s="8" t="e">
        <f>#REF!</f>
        <v>#REF!</v>
      </c>
    </row>
    <row r="60" spans="1:5">
      <c r="A60" s="640"/>
      <c r="B60" s="641"/>
      <c r="C60" s="642" t="s">
        <v>11</v>
      </c>
      <c r="D60" s="642"/>
      <c r="E60" s="8" t="e">
        <f>#REF!</f>
        <v>#REF!</v>
      </c>
    </row>
    <row r="61" spans="1:5">
      <c r="A61" s="640"/>
      <c r="B61" s="641"/>
      <c r="C61" s="642" t="s">
        <v>13</v>
      </c>
      <c r="D61" s="642"/>
      <c r="E61" s="8" t="e">
        <f>#REF!</f>
        <v>#REF!</v>
      </c>
    </row>
    <row r="62" spans="1:5">
      <c r="A62" s="640"/>
      <c r="B62" s="641"/>
      <c r="C62" s="642" t="s">
        <v>15</v>
      </c>
      <c r="D62" s="642"/>
      <c r="E62" s="8" t="e">
        <f>#REF!</f>
        <v>#REF!</v>
      </c>
    </row>
    <row r="63" spans="1:5">
      <c r="A63" s="640"/>
      <c r="B63" s="641"/>
      <c r="C63" s="642" t="s">
        <v>17</v>
      </c>
      <c r="D63" s="642"/>
      <c r="E63" s="8" t="e">
        <f>#REF!</f>
        <v>#REF!</v>
      </c>
    </row>
    <row r="64" spans="1:5">
      <c r="A64" s="640"/>
      <c r="B64" s="641"/>
      <c r="C64" s="642" t="s">
        <v>19</v>
      </c>
      <c r="D64" s="642"/>
      <c r="E64" s="8" t="e">
        <f>#REF!</f>
        <v>#REF!</v>
      </c>
    </row>
    <row r="65" spans="1:5">
      <c r="A65" s="640"/>
      <c r="B65" s="641"/>
      <c r="C65" s="642" t="s">
        <v>21</v>
      </c>
      <c r="D65" s="642"/>
      <c r="E65" s="8" t="e">
        <f>#REF!</f>
        <v>#REF!</v>
      </c>
    </row>
    <row r="66" spans="1:5" ht="15.75" thickBot="1">
      <c r="A66" s="640"/>
      <c r="B66" s="4"/>
      <c r="C66" s="643" t="s">
        <v>24</v>
      </c>
      <c r="D66" s="643"/>
      <c r="E66" s="9" t="e">
        <f>#REF!</f>
        <v>#REF!</v>
      </c>
    </row>
    <row r="67" spans="1:5">
      <c r="A67" s="640"/>
      <c r="B67" s="641" t="s">
        <v>26</v>
      </c>
      <c r="C67" s="642" t="s">
        <v>28</v>
      </c>
      <c r="D67" s="642"/>
      <c r="E67" s="8" t="e">
        <f>#REF!</f>
        <v>#REF!</v>
      </c>
    </row>
    <row r="68" spans="1:5">
      <c r="A68" s="640"/>
      <c r="B68" s="641"/>
      <c r="C68" s="642" t="s">
        <v>30</v>
      </c>
      <c r="D68" s="642"/>
      <c r="E68" s="8" t="e">
        <f>#REF!</f>
        <v>#REF!</v>
      </c>
    </row>
    <row r="69" spans="1:5">
      <c r="A69" s="640"/>
      <c r="B69" s="641"/>
      <c r="C69" s="642" t="s">
        <v>32</v>
      </c>
      <c r="D69" s="642"/>
      <c r="E69" s="8" t="e">
        <f>#REF!</f>
        <v>#REF!</v>
      </c>
    </row>
    <row r="70" spans="1:5">
      <c r="A70" s="640"/>
      <c r="B70" s="641"/>
      <c r="C70" s="642" t="s">
        <v>34</v>
      </c>
      <c r="D70" s="642"/>
      <c r="E70" s="8" t="e">
        <f>#REF!</f>
        <v>#REF!</v>
      </c>
    </row>
    <row r="71" spans="1:5">
      <c r="A71" s="640"/>
      <c r="B71" s="641"/>
      <c r="C71" s="642" t="s">
        <v>36</v>
      </c>
      <c r="D71" s="642"/>
      <c r="E71" s="8" t="e">
        <f>#REF!</f>
        <v>#REF!</v>
      </c>
    </row>
    <row r="72" spans="1:5">
      <c r="A72" s="640"/>
      <c r="B72" s="641"/>
      <c r="C72" s="642" t="s">
        <v>38</v>
      </c>
      <c r="D72" s="642"/>
      <c r="E72" s="8" t="e">
        <f>#REF!</f>
        <v>#REF!</v>
      </c>
    </row>
    <row r="73" spans="1:5">
      <c r="A73" s="640"/>
      <c r="B73" s="641"/>
      <c r="C73" s="642" t="s">
        <v>40</v>
      </c>
      <c r="D73" s="642"/>
      <c r="E73" s="8" t="e">
        <f>#REF!</f>
        <v>#REF!</v>
      </c>
    </row>
    <row r="74" spans="1:5">
      <c r="A74" s="640"/>
      <c r="B74" s="641"/>
      <c r="C74" s="642" t="s">
        <v>41</v>
      </c>
      <c r="D74" s="642"/>
      <c r="E74" s="8" t="e">
        <f>#REF!</f>
        <v>#REF!</v>
      </c>
    </row>
    <row r="75" spans="1:5">
      <c r="A75" s="640"/>
      <c r="B75" s="641"/>
      <c r="C75" s="642" t="s">
        <v>43</v>
      </c>
      <c r="D75" s="642"/>
      <c r="E75" s="8" t="e">
        <f>#REF!</f>
        <v>#REF!</v>
      </c>
    </row>
    <row r="76" spans="1:5" ht="15.75" thickBot="1">
      <c r="A76" s="640"/>
      <c r="B76" s="4"/>
      <c r="C76" s="643" t="s">
        <v>45</v>
      </c>
      <c r="D76" s="643"/>
      <c r="E76" s="9" t="e">
        <f>#REF!</f>
        <v>#REF!</v>
      </c>
    </row>
    <row r="77" spans="1:5" ht="15.75" thickBot="1">
      <c r="A77" s="640"/>
      <c r="B77" s="2"/>
      <c r="C77" s="643" t="s">
        <v>47</v>
      </c>
      <c r="D77" s="643"/>
      <c r="E77" s="9" t="e">
        <f>#REF!</f>
        <v>#REF!</v>
      </c>
    </row>
    <row r="78" spans="1:5">
      <c r="A78" s="640" t="s">
        <v>68</v>
      </c>
      <c r="B78" s="641" t="s">
        <v>8</v>
      </c>
      <c r="C78" s="642" t="s">
        <v>10</v>
      </c>
      <c r="D78" s="642"/>
      <c r="E78" s="8" t="e">
        <f>#REF!</f>
        <v>#REF!</v>
      </c>
    </row>
    <row r="79" spans="1:5">
      <c r="A79" s="640"/>
      <c r="B79" s="641"/>
      <c r="C79" s="642" t="s">
        <v>12</v>
      </c>
      <c r="D79" s="642"/>
      <c r="E79" s="8" t="e">
        <f>#REF!</f>
        <v>#REF!</v>
      </c>
    </row>
    <row r="80" spans="1:5">
      <c r="A80" s="640"/>
      <c r="B80" s="641"/>
      <c r="C80" s="642" t="s">
        <v>14</v>
      </c>
      <c r="D80" s="642"/>
      <c r="E80" s="8" t="e">
        <f>#REF!</f>
        <v>#REF!</v>
      </c>
    </row>
    <row r="81" spans="1:5">
      <c r="A81" s="640"/>
      <c r="B81" s="641"/>
      <c r="C81" s="642" t="s">
        <v>16</v>
      </c>
      <c r="D81" s="642"/>
      <c r="E81" s="8" t="e">
        <f>#REF!</f>
        <v>#REF!</v>
      </c>
    </row>
    <row r="82" spans="1:5">
      <c r="A82" s="640"/>
      <c r="B82" s="641"/>
      <c r="C82" s="642" t="s">
        <v>18</v>
      </c>
      <c r="D82" s="642"/>
      <c r="E82" s="8" t="e">
        <f>#REF!</f>
        <v>#REF!</v>
      </c>
    </row>
    <row r="83" spans="1:5">
      <c r="A83" s="640"/>
      <c r="B83" s="641"/>
      <c r="C83" s="642" t="s">
        <v>20</v>
      </c>
      <c r="D83" s="642"/>
      <c r="E83" s="8" t="e">
        <f>#REF!</f>
        <v>#REF!</v>
      </c>
    </row>
    <row r="84" spans="1:5">
      <c r="A84" s="640"/>
      <c r="B84" s="641"/>
      <c r="C84" s="642" t="s">
        <v>22</v>
      </c>
      <c r="D84" s="642"/>
      <c r="E84" s="8" t="e">
        <f>#REF!</f>
        <v>#REF!</v>
      </c>
    </row>
    <row r="85" spans="1:5">
      <c r="A85" s="640"/>
      <c r="B85" s="641"/>
      <c r="C85" s="642" t="s">
        <v>23</v>
      </c>
      <c r="D85" s="642"/>
      <c r="E85" s="8" t="e">
        <f>#REF!</f>
        <v>#REF!</v>
      </c>
    </row>
    <row r="86" spans="1:5" ht="15.75" thickBot="1">
      <c r="A86" s="640"/>
      <c r="B86" s="4"/>
      <c r="C86" s="643" t="s">
        <v>25</v>
      </c>
      <c r="D86" s="643"/>
      <c r="E86" s="9" t="e">
        <f>#REF!</f>
        <v>#REF!</v>
      </c>
    </row>
    <row r="87" spans="1:5">
      <c r="A87" s="640"/>
      <c r="B87" s="641" t="s">
        <v>27</v>
      </c>
      <c r="C87" s="642" t="s">
        <v>29</v>
      </c>
      <c r="D87" s="642"/>
      <c r="E87" s="8" t="e">
        <f>#REF!</f>
        <v>#REF!</v>
      </c>
    </row>
    <row r="88" spans="1:5">
      <c r="A88" s="640"/>
      <c r="B88" s="641"/>
      <c r="C88" s="642" t="s">
        <v>31</v>
      </c>
      <c r="D88" s="642"/>
      <c r="E88" s="8" t="e">
        <f>#REF!</f>
        <v>#REF!</v>
      </c>
    </row>
    <row r="89" spans="1:5">
      <c r="A89" s="640"/>
      <c r="B89" s="641"/>
      <c r="C89" s="642" t="s">
        <v>33</v>
      </c>
      <c r="D89" s="642"/>
      <c r="E89" s="8" t="e">
        <f>#REF!</f>
        <v>#REF!</v>
      </c>
    </row>
    <row r="90" spans="1:5">
      <c r="A90" s="640"/>
      <c r="B90" s="641"/>
      <c r="C90" s="642" t="s">
        <v>35</v>
      </c>
      <c r="D90" s="642"/>
      <c r="E90" s="8" t="e">
        <f>#REF!</f>
        <v>#REF!</v>
      </c>
    </row>
    <row r="91" spans="1:5">
      <c r="A91" s="640"/>
      <c r="B91" s="641"/>
      <c r="C91" s="642" t="s">
        <v>37</v>
      </c>
      <c r="D91" s="642"/>
      <c r="E91" s="8" t="e">
        <f>#REF!</f>
        <v>#REF!</v>
      </c>
    </row>
    <row r="92" spans="1:5">
      <c r="A92" s="640"/>
      <c r="B92" s="641"/>
      <c r="C92" s="642" t="s">
        <v>39</v>
      </c>
      <c r="D92" s="642"/>
      <c r="E92" s="8" t="e">
        <f>#REF!</f>
        <v>#REF!</v>
      </c>
    </row>
    <row r="93" spans="1:5" ht="15.75" thickBot="1">
      <c r="A93" s="640"/>
      <c r="B93" s="2"/>
      <c r="C93" s="643" t="s">
        <v>42</v>
      </c>
      <c r="D93" s="643"/>
      <c r="E93" s="9" t="e">
        <f>#REF!</f>
        <v>#REF!</v>
      </c>
    </row>
    <row r="94" spans="1:5" ht="15.75" thickBot="1">
      <c r="A94" s="640"/>
      <c r="B94" s="2"/>
      <c r="C94" s="643" t="s">
        <v>44</v>
      </c>
      <c r="D94" s="643"/>
      <c r="E94" s="9" t="e">
        <f>#REF!</f>
        <v>#REF!</v>
      </c>
    </row>
    <row r="95" spans="1:5">
      <c r="A95" s="3"/>
      <c r="B95" s="641" t="s">
        <v>46</v>
      </c>
      <c r="C95" s="645" t="s">
        <v>48</v>
      </c>
      <c r="D95" s="645"/>
      <c r="E95" s="10" t="e">
        <f>#REF!</f>
        <v>#REF!</v>
      </c>
    </row>
    <row r="96" spans="1:5">
      <c r="A96" s="3"/>
      <c r="B96" s="641"/>
      <c r="C96" s="642" t="s">
        <v>49</v>
      </c>
      <c r="D96" s="642"/>
      <c r="E96" s="8" t="e">
        <f>#REF!</f>
        <v>#REF!</v>
      </c>
    </row>
    <row r="97" spans="1:5">
      <c r="A97" s="3"/>
      <c r="B97" s="641"/>
      <c r="C97" s="642" t="s">
        <v>50</v>
      </c>
      <c r="D97" s="642"/>
      <c r="E97" s="8" t="e">
        <f>#REF!</f>
        <v>#REF!</v>
      </c>
    </row>
    <row r="98" spans="1:5">
      <c r="A98" s="3"/>
      <c r="B98" s="641"/>
      <c r="C98" s="642" t="s">
        <v>51</v>
      </c>
      <c r="D98" s="642"/>
      <c r="E98" s="8" t="e">
        <f>#REF!</f>
        <v>#REF!</v>
      </c>
    </row>
    <row r="99" spans="1:5">
      <c r="A99" s="3"/>
      <c r="B99" s="641"/>
      <c r="C99" s="645" t="s">
        <v>52</v>
      </c>
      <c r="D99" s="645"/>
      <c r="E99" s="10" t="e">
        <f>#REF!</f>
        <v>#REF!</v>
      </c>
    </row>
    <row r="100" spans="1:5">
      <c r="A100" s="3"/>
      <c r="B100" s="641"/>
      <c r="C100" s="642" t="s">
        <v>53</v>
      </c>
      <c r="D100" s="642"/>
      <c r="E100" s="8" t="e">
        <f>#REF!</f>
        <v>#REF!</v>
      </c>
    </row>
    <row r="101" spans="1:5">
      <c r="A101" s="3"/>
      <c r="B101" s="641"/>
      <c r="C101" s="642" t="s">
        <v>54</v>
      </c>
      <c r="D101" s="642"/>
      <c r="E101" s="8" t="e">
        <f>#REF!</f>
        <v>#REF!</v>
      </c>
    </row>
    <row r="102" spans="1:5">
      <c r="A102" s="3"/>
      <c r="B102" s="641"/>
      <c r="C102" s="642" t="s">
        <v>55</v>
      </c>
      <c r="D102" s="642"/>
      <c r="E102" s="8" t="e">
        <f>#REF!</f>
        <v>#REF!</v>
      </c>
    </row>
    <row r="103" spans="1:5">
      <c r="A103" s="3"/>
      <c r="B103" s="641"/>
      <c r="C103" s="642" t="s">
        <v>56</v>
      </c>
      <c r="D103" s="642"/>
      <c r="E103" s="8" t="e">
        <f>#REF!</f>
        <v>#REF!</v>
      </c>
    </row>
    <row r="104" spans="1:5">
      <c r="A104" s="3"/>
      <c r="B104" s="641"/>
      <c r="C104" s="642" t="s">
        <v>57</v>
      </c>
      <c r="D104" s="642"/>
      <c r="E104" s="8" t="e">
        <f>#REF!</f>
        <v>#REF!</v>
      </c>
    </row>
    <row r="105" spans="1:5">
      <c r="A105" s="3"/>
      <c r="B105" s="641"/>
      <c r="C105" s="645" t="s">
        <v>58</v>
      </c>
      <c r="D105" s="645"/>
      <c r="E105" s="10" t="e">
        <f>#REF!</f>
        <v>#REF!</v>
      </c>
    </row>
    <row r="106" spans="1:5">
      <c r="A106" s="3"/>
      <c r="B106" s="641"/>
      <c r="C106" s="642" t="s">
        <v>59</v>
      </c>
      <c r="D106" s="642"/>
      <c r="E106" s="8" t="e">
        <f>#REF!</f>
        <v>#REF!</v>
      </c>
    </row>
    <row r="107" spans="1:5">
      <c r="A107" s="3"/>
      <c r="B107" s="641"/>
      <c r="C107" s="642" t="s">
        <v>60</v>
      </c>
      <c r="D107" s="642"/>
      <c r="E107" s="8" t="e">
        <f>#REF!</f>
        <v>#REF!</v>
      </c>
    </row>
    <row r="108" spans="1:5" ht="15.75" thickBot="1">
      <c r="A108" s="3"/>
      <c r="B108" s="641"/>
      <c r="C108" s="643" t="s">
        <v>61</v>
      </c>
      <c r="D108" s="643"/>
      <c r="E108" s="9" t="e">
        <f>#REF!</f>
        <v>#REF!</v>
      </c>
    </row>
    <row r="109" spans="1:5" ht="15.75" thickBot="1">
      <c r="A109" s="3"/>
      <c r="B109" s="2"/>
      <c r="C109" s="643" t="s">
        <v>62</v>
      </c>
      <c r="D109" s="643"/>
      <c r="E109" s="9" t="e">
        <f>#REF!</f>
        <v>#REF!</v>
      </c>
    </row>
    <row r="110" spans="1:5">
      <c r="A110" s="3"/>
      <c r="B110" s="2"/>
      <c r="C110" s="650" t="s">
        <v>73</v>
      </c>
      <c r="D110" s="5" t="s">
        <v>63</v>
      </c>
      <c r="E110" s="10" t="e">
        <f>#REF!</f>
        <v>#REF!</v>
      </c>
    </row>
    <row r="111" spans="1:5">
      <c r="A111" s="3"/>
      <c r="B111" s="2"/>
      <c r="C111" s="651"/>
      <c r="D111" s="5" t="s">
        <v>64</v>
      </c>
      <c r="E111" s="10" t="e">
        <f>#REF!</f>
        <v>#REF!</v>
      </c>
    </row>
    <row r="112" spans="1:5">
      <c r="A112" s="3"/>
      <c r="B112" s="2"/>
      <c r="C112" s="651" t="s">
        <v>72</v>
      </c>
      <c r="D112" s="5" t="s">
        <v>63</v>
      </c>
      <c r="E112" s="10" t="e">
        <f>#REF!</f>
        <v>#REF!</v>
      </c>
    </row>
    <row r="113" spans="1:5">
      <c r="A113" s="3"/>
      <c r="B113" s="2"/>
      <c r="C113" s="651"/>
      <c r="D113" s="5" t="s">
        <v>64</v>
      </c>
      <c r="E113" s="10" t="e">
        <f>#REF!</f>
        <v>#REF!</v>
      </c>
    </row>
    <row r="114" spans="1:5">
      <c r="A114" s="649" t="s">
        <v>1</v>
      </c>
      <c r="B114" s="649"/>
      <c r="C114" s="649"/>
      <c r="D114" s="649"/>
      <c r="E114" s="13" t="e">
        <f>#REF!</f>
        <v>#REF!</v>
      </c>
    </row>
    <row r="115" spans="1:5">
      <c r="A115" s="649" t="s">
        <v>3</v>
      </c>
      <c r="B115" s="649"/>
      <c r="C115" s="649"/>
      <c r="D115" s="649"/>
      <c r="E115" s="13" t="e">
        <f>#REF!</f>
        <v>#REF!</v>
      </c>
    </row>
    <row r="116" spans="1:5">
      <c r="A116" s="649" t="s">
        <v>2</v>
      </c>
      <c r="B116" s="649"/>
      <c r="C116" s="649"/>
      <c r="D116" s="649"/>
      <c r="E116" s="14"/>
    </row>
    <row r="117" spans="1:5">
      <c r="A117" s="649" t="s">
        <v>71</v>
      </c>
      <c r="B117" s="649"/>
      <c r="C117" s="649"/>
      <c r="D117" s="649"/>
      <c r="E117" t="s">
        <v>70</v>
      </c>
    </row>
    <row r="118" spans="1:5">
      <c r="B118" s="646" t="s">
        <v>65</v>
      </c>
      <c r="C118" s="645" t="s">
        <v>5</v>
      </c>
      <c r="D118" s="645"/>
      <c r="E118" s="11" t="e">
        <f>#REF!</f>
        <v>#REF!</v>
      </c>
    </row>
    <row r="119" spans="1:5">
      <c r="B119" s="646"/>
      <c r="C119" s="645" t="s">
        <v>7</v>
      </c>
      <c r="D119" s="645"/>
      <c r="E119" s="11" t="e">
        <f>#REF!</f>
        <v>#REF!</v>
      </c>
    </row>
    <row r="120" spans="1:5">
      <c r="B120" s="646"/>
      <c r="C120" s="642" t="s">
        <v>9</v>
      </c>
      <c r="D120" s="642"/>
      <c r="E120" s="12" t="e">
        <f>#REF!</f>
        <v>#REF!</v>
      </c>
    </row>
    <row r="121" spans="1:5">
      <c r="B121" s="646"/>
      <c r="C121" s="642" t="s">
        <v>11</v>
      </c>
      <c r="D121" s="642"/>
      <c r="E121" s="12" t="e">
        <f>#REF!</f>
        <v>#REF!</v>
      </c>
    </row>
    <row r="122" spans="1:5">
      <c r="B122" s="646"/>
      <c r="C122" s="642" t="s">
        <v>13</v>
      </c>
      <c r="D122" s="642"/>
      <c r="E122" s="12" t="e">
        <f>#REF!</f>
        <v>#REF!</v>
      </c>
    </row>
    <row r="123" spans="1:5">
      <c r="B123" s="646"/>
      <c r="C123" s="642" t="s">
        <v>15</v>
      </c>
      <c r="D123" s="642"/>
      <c r="E123" s="12" t="e">
        <f>#REF!</f>
        <v>#REF!</v>
      </c>
    </row>
    <row r="124" spans="1:5">
      <c r="B124" s="646"/>
      <c r="C124" s="642" t="s">
        <v>17</v>
      </c>
      <c r="D124" s="642"/>
      <c r="E124" s="12" t="e">
        <f>#REF!</f>
        <v>#REF!</v>
      </c>
    </row>
    <row r="125" spans="1:5">
      <c r="B125" s="646"/>
      <c r="C125" s="642" t="s">
        <v>19</v>
      </c>
      <c r="D125" s="642"/>
      <c r="E125" s="12" t="e">
        <f>#REF!</f>
        <v>#REF!</v>
      </c>
    </row>
    <row r="126" spans="1:5">
      <c r="B126" s="646"/>
      <c r="C126" s="642" t="s">
        <v>21</v>
      </c>
      <c r="D126" s="642"/>
      <c r="E126" s="12" t="e">
        <f>#REF!</f>
        <v>#REF!</v>
      </c>
    </row>
    <row r="127" spans="1:5">
      <c r="B127" s="646"/>
      <c r="C127" s="645" t="s">
        <v>26</v>
      </c>
      <c r="D127" s="645"/>
      <c r="E127" s="11" t="e">
        <f>#REF!</f>
        <v>#REF!</v>
      </c>
    </row>
    <row r="128" spans="1:5">
      <c r="B128" s="646"/>
      <c r="C128" s="642" t="s">
        <v>28</v>
      </c>
      <c r="D128" s="642"/>
      <c r="E128" s="12" t="e">
        <f>#REF!</f>
        <v>#REF!</v>
      </c>
    </row>
    <row r="129" spans="2:5">
      <c r="B129" s="646"/>
      <c r="C129" s="642" t="s">
        <v>30</v>
      </c>
      <c r="D129" s="642"/>
      <c r="E129" s="12" t="e">
        <f>#REF!</f>
        <v>#REF!</v>
      </c>
    </row>
    <row r="130" spans="2:5">
      <c r="B130" s="646"/>
      <c r="C130" s="642" t="s">
        <v>32</v>
      </c>
      <c r="D130" s="642"/>
      <c r="E130" s="12" t="e">
        <f>#REF!</f>
        <v>#REF!</v>
      </c>
    </row>
    <row r="131" spans="2:5">
      <c r="B131" s="646"/>
      <c r="C131" s="642" t="s">
        <v>34</v>
      </c>
      <c r="D131" s="642"/>
      <c r="E131" s="12" t="e">
        <f>#REF!</f>
        <v>#REF!</v>
      </c>
    </row>
    <row r="132" spans="2:5">
      <c r="B132" s="646"/>
      <c r="C132" s="642" t="s">
        <v>36</v>
      </c>
      <c r="D132" s="642"/>
      <c r="E132" s="12" t="e">
        <f>#REF!</f>
        <v>#REF!</v>
      </c>
    </row>
    <row r="133" spans="2:5">
      <c r="B133" s="646"/>
      <c r="C133" s="642" t="s">
        <v>38</v>
      </c>
      <c r="D133" s="642"/>
      <c r="E133" s="12" t="e">
        <f>#REF!</f>
        <v>#REF!</v>
      </c>
    </row>
    <row r="134" spans="2:5">
      <c r="B134" s="646"/>
      <c r="C134" s="642" t="s">
        <v>40</v>
      </c>
      <c r="D134" s="642"/>
      <c r="E134" s="12" t="e">
        <f>#REF!</f>
        <v>#REF!</v>
      </c>
    </row>
    <row r="135" spans="2:5">
      <c r="B135" s="646"/>
      <c r="C135" s="642" t="s">
        <v>41</v>
      </c>
      <c r="D135" s="642"/>
      <c r="E135" s="12" t="e">
        <f>#REF!</f>
        <v>#REF!</v>
      </c>
    </row>
    <row r="136" spans="2:5">
      <c r="B136" s="646"/>
      <c r="C136" s="642" t="s">
        <v>43</v>
      </c>
      <c r="D136" s="642"/>
      <c r="E136" s="12" t="e">
        <f>#REF!</f>
        <v>#REF!</v>
      </c>
    </row>
    <row r="137" spans="2:5">
      <c r="B137" s="646"/>
      <c r="C137" s="645" t="s">
        <v>6</v>
      </c>
      <c r="D137" s="645"/>
      <c r="E137" s="11" t="e">
        <f>#REF!</f>
        <v>#REF!</v>
      </c>
    </row>
    <row r="138" spans="2:5">
      <c r="B138" s="646"/>
      <c r="C138" s="645" t="s">
        <v>8</v>
      </c>
      <c r="D138" s="645"/>
      <c r="E138" s="11" t="e">
        <f>#REF!</f>
        <v>#REF!</v>
      </c>
    </row>
    <row r="139" spans="2:5">
      <c r="B139" s="646"/>
      <c r="C139" s="642" t="s">
        <v>10</v>
      </c>
      <c r="D139" s="642"/>
      <c r="E139" s="12" t="e">
        <f>#REF!</f>
        <v>#REF!</v>
      </c>
    </row>
    <row r="140" spans="2:5">
      <c r="B140" s="646"/>
      <c r="C140" s="642" t="s">
        <v>12</v>
      </c>
      <c r="D140" s="642"/>
      <c r="E140" s="12" t="e">
        <f>#REF!</f>
        <v>#REF!</v>
      </c>
    </row>
    <row r="141" spans="2:5">
      <c r="B141" s="646"/>
      <c r="C141" s="642" t="s">
        <v>14</v>
      </c>
      <c r="D141" s="642"/>
      <c r="E141" s="12" t="e">
        <f>#REF!</f>
        <v>#REF!</v>
      </c>
    </row>
    <row r="142" spans="2:5">
      <c r="B142" s="646"/>
      <c r="C142" s="642" t="s">
        <v>16</v>
      </c>
      <c r="D142" s="642"/>
      <c r="E142" s="12" t="e">
        <f>#REF!</f>
        <v>#REF!</v>
      </c>
    </row>
    <row r="143" spans="2:5">
      <c r="B143" s="646"/>
      <c r="C143" s="642" t="s">
        <v>18</v>
      </c>
      <c r="D143" s="642"/>
      <c r="E143" s="12" t="e">
        <f>#REF!</f>
        <v>#REF!</v>
      </c>
    </row>
    <row r="144" spans="2:5">
      <c r="B144" s="646"/>
      <c r="C144" s="642" t="s">
        <v>20</v>
      </c>
      <c r="D144" s="642"/>
      <c r="E144" s="12" t="e">
        <f>#REF!</f>
        <v>#REF!</v>
      </c>
    </row>
    <row r="145" spans="2:5">
      <c r="B145" s="646"/>
      <c r="C145" s="642" t="s">
        <v>22</v>
      </c>
      <c r="D145" s="642"/>
      <c r="E145" s="12" t="e">
        <f>#REF!</f>
        <v>#REF!</v>
      </c>
    </row>
    <row r="146" spans="2:5">
      <c r="B146" s="646"/>
      <c r="C146" s="642" t="s">
        <v>23</v>
      </c>
      <c r="D146" s="642"/>
      <c r="E146" s="12" t="e">
        <f>#REF!</f>
        <v>#REF!</v>
      </c>
    </row>
    <row r="147" spans="2:5">
      <c r="B147" s="646"/>
      <c r="C147" s="648" t="s">
        <v>27</v>
      </c>
      <c r="D147" s="648"/>
      <c r="E147" s="11" t="e">
        <f>#REF!</f>
        <v>#REF!</v>
      </c>
    </row>
    <row r="148" spans="2:5">
      <c r="B148" s="646"/>
      <c r="C148" s="642" t="s">
        <v>29</v>
      </c>
      <c r="D148" s="642"/>
      <c r="E148" s="12" t="e">
        <f>#REF!</f>
        <v>#REF!</v>
      </c>
    </row>
    <row r="149" spans="2:5">
      <c r="B149" s="646"/>
      <c r="C149" s="642" t="s">
        <v>31</v>
      </c>
      <c r="D149" s="642"/>
      <c r="E149" s="12" t="e">
        <f>#REF!</f>
        <v>#REF!</v>
      </c>
    </row>
    <row r="150" spans="2:5">
      <c r="B150" s="646"/>
      <c r="C150" s="642" t="s">
        <v>33</v>
      </c>
      <c r="D150" s="642"/>
      <c r="E150" s="12" t="e">
        <f>#REF!</f>
        <v>#REF!</v>
      </c>
    </row>
    <row r="151" spans="2:5">
      <c r="B151" s="646"/>
      <c r="C151" s="642" t="s">
        <v>35</v>
      </c>
      <c r="D151" s="642"/>
      <c r="E151" s="12" t="e">
        <f>#REF!</f>
        <v>#REF!</v>
      </c>
    </row>
    <row r="152" spans="2:5">
      <c r="B152" s="646"/>
      <c r="C152" s="642" t="s">
        <v>37</v>
      </c>
      <c r="D152" s="642"/>
      <c r="E152" s="12" t="e">
        <f>#REF!</f>
        <v>#REF!</v>
      </c>
    </row>
    <row r="153" spans="2:5">
      <c r="B153" s="646"/>
      <c r="C153" s="642" t="s">
        <v>39</v>
      </c>
      <c r="D153" s="642"/>
      <c r="E153" s="12" t="e">
        <f>#REF!</f>
        <v>#REF!</v>
      </c>
    </row>
    <row r="154" spans="2:5">
      <c r="B154" s="646"/>
      <c r="C154" s="645" t="s">
        <v>46</v>
      </c>
      <c r="D154" s="645"/>
      <c r="E154" s="11" t="e">
        <f>#REF!</f>
        <v>#REF!</v>
      </c>
    </row>
    <row r="155" spans="2:5">
      <c r="B155" s="646"/>
      <c r="C155" s="645" t="s">
        <v>48</v>
      </c>
      <c r="D155" s="645"/>
      <c r="E155" s="11" t="e">
        <f>#REF!</f>
        <v>#REF!</v>
      </c>
    </row>
    <row r="156" spans="2:5">
      <c r="B156" s="646"/>
      <c r="C156" s="642" t="s">
        <v>49</v>
      </c>
      <c r="D156" s="642"/>
      <c r="E156" s="12" t="e">
        <f>#REF!</f>
        <v>#REF!</v>
      </c>
    </row>
    <row r="157" spans="2:5">
      <c r="B157" s="646"/>
      <c r="C157" s="642" t="s">
        <v>50</v>
      </c>
      <c r="D157" s="642"/>
      <c r="E157" s="12" t="e">
        <f>#REF!</f>
        <v>#REF!</v>
      </c>
    </row>
    <row r="158" spans="2:5">
      <c r="B158" s="646"/>
      <c r="C158" s="642" t="s">
        <v>51</v>
      </c>
      <c r="D158" s="642"/>
      <c r="E158" s="12" t="e">
        <f>#REF!</f>
        <v>#REF!</v>
      </c>
    </row>
    <row r="159" spans="2:5">
      <c r="B159" s="646"/>
      <c r="C159" s="645" t="s">
        <v>52</v>
      </c>
      <c r="D159" s="645"/>
      <c r="E159" s="11" t="e">
        <f>#REF!</f>
        <v>#REF!</v>
      </c>
    </row>
    <row r="160" spans="2:5">
      <c r="B160" s="646"/>
      <c r="C160" s="642" t="s">
        <v>53</v>
      </c>
      <c r="D160" s="642"/>
      <c r="E160" s="12" t="e">
        <f>#REF!</f>
        <v>#REF!</v>
      </c>
    </row>
    <row r="161" spans="2:5">
      <c r="B161" s="646"/>
      <c r="C161" s="642" t="s">
        <v>54</v>
      </c>
      <c r="D161" s="642"/>
      <c r="E161" s="12" t="e">
        <f>#REF!</f>
        <v>#REF!</v>
      </c>
    </row>
    <row r="162" spans="2:5">
      <c r="B162" s="646"/>
      <c r="C162" s="642" t="s">
        <v>55</v>
      </c>
      <c r="D162" s="642"/>
      <c r="E162" s="12" t="e">
        <f>#REF!</f>
        <v>#REF!</v>
      </c>
    </row>
    <row r="163" spans="2:5">
      <c r="B163" s="646"/>
      <c r="C163" s="642" t="s">
        <v>56</v>
      </c>
      <c r="D163" s="642"/>
      <c r="E163" s="12" t="e">
        <f>#REF!</f>
        <v>#REF!</v>
      </c>
    </row>
    <row r="164" spans="2:5">
      <c r="B164" s="646"/>
      <c r="C164" s="642" t="s">
        <v>57</v>
      </c>
      <c r="D164" s="642"/>
      <c r="E164" s="12" t="e">
        <f>#REF!</f>
        <v>#REF!</v>
      </c>
    </row>
    <row r="165" spans="2:5">
      <c r="B165" s="646"/>
      <c r="C165" s="645" t="s">
        <v>58</v>
      </c>
      <c r="D165" s="645"/>
      <c r="E165" s="11" t="e">
        <f>#REF!</f>
        <v>#REF!</v>
      </c>
    </row>
    <row r="166" spans="2:5">
      <c r="B166" s="646"/>
      <c r="C166" s="642" t="s">
        <v>59</v>
      </c>
      <c r="D166" s="642"/>
      <c r="E166" s="12" t="e">
        <f>#REF!</f>
        <v>#REF!</v>
      </c>
    </row>
    <row r="167" spans="2:5" ht="15" customHeight="1" thickBot="1">
      <c r="B167" s="647"/>
      <c r="C167" s="642" t="s">
        <v>60</v>
      </c>
      <c r="D167" s="642"/>
      <c r="E167" s="12" t="e">
        <f>#REF!</f>
        <v>#REF!</v>
      </c>
    </row>
    <row r="168" spans="2:5">
      <c r="B168" s="646" t="s">
        <v>66</v>
      </c>
      <c r="C168" s="645" t="s">
        <v>5</v>
      </c>
      <c r="D168" s="645"/>
      <c r="E168" s="11" t="e">
        <f>#REF!</f>
        <v>#REF!</v>
      </c>
    </row>
    <row r="169" spans="2:5" ht="15" customHeight="1">
      <c r="B169" s="646"/>
      <c r="C169" s="645" t="s">
        <v>7</v>
      </c>
      <c r="D169" s="645"/>
      <c r="E169" s="11" t="e">
        <f>#REF!</f>
        <v>#REF!</v>
      </c>
    </row>
    <row r="170" spans="2:5" ht="15" customHeight="1">
      <c r="B170" s="646"/>
      <c r="C170" s="642" t="s">
        <v>9</v>
      </c>
      <c r="D170" s="642"/>
      <c r="E170" s="12" t="e">
        <f>#REF!</f>
        <v>#REF!</v>
      </c>
    </row>
    <row r="171" spans="2:5" ht="15" customHeight="1">
      <c r="B171" s="646"/>
      <c r="C171" s="642" t="s">
        <v>11</v>
      </c>
      <c r="D171" s="642"/>
      <c r="E171" s="12" t="e">
        <f>#REF!</f>
        <v>#REF!</v>
      </c>
    </row>
    <row r="172" spans="2:5">
      <c r="B172" s="646"/>
      <c r="C172" s="642" t="s">
        <v>13</v>
      </c>
      <c r="D172" s="642"/>
      <c r="E172" s="12" t="e">
        <f>#REF!</f>
        <v>#REF!</v>
      </c>
    </row>
    <row r="173" spans="2:5">
      <c r="B173" s="646"/>
      <c r="C173" s="642" t="s">
        <v>15</v>
      </c>
      <c r="D173" s="642"/>
      <c r="E173" s="12" t="e">
        <f>#REF!</f>
        <v>#REF!</v>
      </c>
    </row>
    <row r="174" spans="2:5" ht="15" customHeight="1">
      <c r="B174" s="646"/>
      <c r="C174" s="642" t="s">
        <v>17</v>
      </c>
      <c r="D174" s="642"/>
      <c r="E174" s="12" t="e">
        <f>#REF!</f>
        <v>#REF!</v>
      </c>
    </row>
    <row r="175" spans="2:5" ht="15" customHeight="1">
      <c r="B175" s="646"/>
      <c r="C175" s="642" t="s">
        <v>19</v>
      </c>
      <c r="D175" s="642"/>
      <c r="E175" s="12" t="e">
        <f>#REF!</f>
        <v>#REF!</v>
      </c>
    </row>
    <row r="176" spans="2:5">
      <c r="B176" s="646"/>
      <c r="C176" s="642" t="s">
        <v>21</v>
      </c>
      <c r="D176" s="642"/>
      <c r="E176" s="12" t="e">
        <f>#REF!</f>
        <v>#REF!</v>
      </c>
    </row>
    <row r="177" spans="2:5" ht="15" customHeight="1">
      <c r="B177" s="646"/>
      <c r="C177" s="645" t="s">
        <v>26</v>
      </c>
      <c r="D177" s="645"/>
      <c r="E177" s="11" t="e">
        <f>#REF!</f>
        <v>#REF!</v>
      </c>
    </row>
    <row r="178" spans="2:5">
      <c r="B178" s="646"/>
      <c r="C178" s="642" t="s">
        <v>28</v>
      </c>
      <c r="D178" s="642"/>
      <c r="E178" s="12" t="e">
        <f>#REF!</f>
        <v>#REF!</v>
      </c>
    </row>
    <row r="179" spans="2:5" ht="15" customHeight="1">
      <c r="B179" s="646"/>
      <c r="C179" s="642" t="s">
        <v>30</v>
      </c>
      <c r="D179" s="642"/>
      <c r="E179" s="12" t="e">
        <f>#REF!</f>
        <v>#REF!</v>
      </c>
    </row>
    <row r="180" spans="2:5" ht="15" customHeight="1">
      <c r="B180" s="646"/>
      <c r="C180" s="642" t="s">
        <v>32</v>
      </c>
      <c r="D180" s="642"/>
      <c r="E180" s="12" t="e">
        <f>#REF!</f>
        <v>#REF!</v>
      </c>
    </row>
    <row r="181" spans="2:5" ht="15" customHeight="1">
      <c r="B181" s="646"/>
      <c r="C181" s="642" t="s">
        <v>34</v>
      </c>
      <c r="D181" s="642"/>
      <c r="E181" s="12" t="e">
        <f>#REF!</f>
        <v>#REF!</v>
      </c>
    </row>
    <row r="182" spans="2:5" ht="15" customHeight="1">
      <c r="B182" s="646"/>
      <c r="C182" s="642" t="s">
        <v>36</v>
      </c>
      <c r="D182" s="642"/>
      <c r="E182" s="12" t="e">
        <f>#REF!</f>
        <v>#REF!</v>
      </c>
    </row>
    <row r="183" spans="2:5" ht="15" customHeight="1">
      <c r="B183" s="646"/>
      <c r="C183" s="642" t="s">
        <v>38</v>
      </c>
      <c r="D183" s="642"/>
      <c r="E183" s="12" t="e">
        <f>#REF!</f>
        <v>#REF!</v>
      </c>
    </row>
    <row r="184" spans="2:5" ht="15" customHeight="1">
      <c r="B184" s="646"/>
      <c r="C184" s="642" t="s">
        <v>40</v>
      </c>
      <c r="D184" s="642"/>
      <c r="E184" s="12" t="e">
        <f>#REF!</f>
        <v>#REF!</v>
      </c>
    </row>
    <row r="185" spans="2:5" ht="15" customHeight="1">
      <c r="B185" s="646"/>
      <c r="C185" s="642" t="s">
        <v>41</v>
      </c>
      <c r="D185" s="642"/>
      <c r="E185" s="12" t="e">
        <f>#REF!</f>
        <v>#REF!</v>
      </c>
    </row>
    <row r="186" spans="2:5" ht="15" customHeight="1">
      <c r="B186" s="646"/>
      <c r="C186" s="642" t="s">
        <v>43</v>
      </c>
      <c r="D186" s="642"/>
      <c r="E186" s="12" t="e">
        <f>#REF!</f>
        <v>#REF!</v>
      </c>
    </row>
    <row r="187" spans="2:5" ht="15" customHeight="1">
      <c r="B187" s="646"/>
      <c r="C187" s="645" t="s">
        <v>6</v>
      </c>
      <c r="D187" s="645"/>
      <c r="E187" s="11" t="e">
        <f>#REF!</f>
        <v>#REF!</v>
      </c>
    </row>
    <row r="188" spans="2:5">
      <c r="B188" s="646"/>
      <c r="C188" s="645" t="s">
        <v>8</v>
      </c>
      <c r="D188" s="645"/>
      <c r="E188" s="11" t="e">
        <f>#REF!</f>
        <v>#REF!</v>
      </c>
    </row>
    <row r="189" spans="2:5">
      <c r="B189" s="646"/>
      <c r="C189" s="642" t="s">
        <v>10</v>
      </c>
      <c r="D189" s="642"/>
      <c r="E189" s="12" t="e">
        <f>#REF!</f>
        <v>#REF!</v>
      </c>
    </row>
    <row r="190" spans="2:5">
      <c r="B190" s="646"/>
      <c r="C190" s="642" t="s">
        <v>12</v>
      </c>
      <c r="D190" s="642"/>
      <c r="E190" s="12" t="e">
        <f>#REF!</f>
        <v>#REF!</v>
      </c>
    </row>
    <row r="191" spans="2:5" ht="15" customHeight="1">
      <c r="B191" s="646"/>
      <c r="C191" s="642" t="s">
        <v>14</v>
      </c>
      <c r="D191" s="642"/>
      <c r="E191" s="12" t="e">
        <f>#REF!</f>
        <v>#REF!</v>
      </c>
    </row>
    <row r="192" spans="2:5">
      <c r="B192" s="646"/>
      <c r="C192" s="642" t="s">
        <v>16</v>
      </c>
      <c r="D192" s="642"/>
      <c r="E192" s="12" t="e">
        <f>#REF!</f>
        <v>#REF!</v>
      </c>
    </row>
    <row r="193" spans="2:5" ht="15" customHeight="1">
      <c r="B193" s="646"/>
      <c r="C193" s="642" t="s">
        <v>18</v>
      </c>
      <c r="D193" s="642"/>
      <c r="E193" s="12" t="e">
        <f>#REF!</f>
        <v>#REF!</v>
      </c>
    </row>
    <row r="194" spans="2:5" ht="15" customHeight="1">
      <c r="B194" s="646"/>
      <c r="C194" s="642" t="s">
        <v>20</v>
      </c>
      <c r="D194" s="642"/>
      <c r="E194" s="12" t="e">
        <f>#REF!</f>
        <v>#REF!</v>
      </c>
    </row>
    <row r="195" spans="2:5" ht="15" customHeight="1">
      <c r="B195" s="646"/>
      <c r="C195" s="642" t="s">
        <v>22</v>
      </c>
      <c r="D195" s="642"/>
      <c r="E195" s="12" t="e">
        <f>#REF!</f>
        <v>#REF!</v>
      </c>
    </row>
    <row r="196" spans="2:5" ht="15" customHeight="1">
      <c r="B196" s="646"/>
      <c r="C196" s="642" t="s">
        <v>23</v>
      </c>
      <c r="D196" s="642"/>
      <c r="E196" s="12" t="e">
        <f>#REF!</f>
        <v>#REF!</v>
      </c>
    </row>
    <row r="197" spans="2:5" ht="15" customHeight="1">
      <c r="B197" s="646"/>
      <c r="C197" s="648" t="s">
        <v>27</v>
      </c>
      <c r="D197" s="648"/>
      <c r="E197" s="11" t="e">
        <f>#REF!</f>
        <v>#REF!</v>
      </c>
    </row>
    <row r="198" spans="2:5" ht="15" customHeight="1">
      <c r="B198" s="646"/>
      <c r="C198" s="642" t="s">
        <v>29</v>
      </c>
      <c r="D198" s="642"/>
      <c r="E198" s="12" t="e">
        <f>#REF!</f>
        <v>#REF!</v>
      </c>
    </row>
    <row r="199" spans="2:5" ht="15" customHeight="1">
      <c r="B199" s="646"/>
      <c r="C199" s="642" t="s">
        <v>31</v>
      </c>
      <c r="D199" s="642"/>
      <c r="E199" s="12" t="e">
        <f>#REF!</f>
        <v>#REF!</v>
      </c>
    </row>
    <row r="200" spans="2:5" ht="15" customHeight="1">
      <c r="B200" s="646"/>
      <c r="C200" s="642" t="s">
        <v>33</v>
      </c>
      <c r="D200" s="642"/>
      <c r="E200" s="12" t="e">
        <f>#REF!</f>
        <v>#REF!</v>
      </c>
    </row>
    <row r="201" spans="2:5">
      <c r="B201" s="646"/>
      <c r="C201" s="642" t="s">
        <v>35</v>
      </c>
      <c r="D201" s="642"/>
      <c r="E201" s="12" t="e">
        <f>#REF!</f>
        <v>#REF!</v>
      </c>
    </row>
    <row r="202" spans="2:5" ht="15" customHeight="1">
      <c r="B202" s="646"/>
      <c r="C202" s="642" t="s">
        <v>37</v>
      </c>
      <c r="D202" s="642"/>
      <c r="E202" s="12" t="e">
        <f>#REF!</f>
        <v>#REF!</v>
      </c>
    </row>
    <row r="203" spans="2:5">
      <c r="B203" s="646"/>
      <c r="C203" s="642" t="s">
        <v>39</v>
      </c>
      <c r="D203" s="642"/>
      <c r="E203" s="12" t="e">
        <f>#REF!</f>
        <v>#REF!</v>
      </c>
    </row>
    <row r="204" spans="2:5" ht="15" customHeight="1">
      <c r="B204" s="646"/>
      <c r="C204" s="645" t="s">
        <v>46</v>
      </c>
      <c r="D204" s="645"/>
      <c r="E204" s="11" t="e">
        <f>#REF!</f>
        <v>#REF!</v>
      </c>
    </row>
    <row r="205" spans="2:5" ht="15" customHeight="1">
      <c r="B205" s="646"/>
      <c r="C205" s="645" t="s">
        <v>48</v>
      </c>
      <c r="D205" s="645"/>
      <c r="E205" s="11" t="e">
        <f>#REF!</f>
        <v>#REF!</v>
      </c>
    </row>
    <row r="206" spans="2:5" ht="15" customHeight="1">
      <c r="B206" s="646"/>
      <c r="C206" s="642" t="s">
        <v>49</v>
      </c>
      <c r="D206" s="642"/>
      <c r="E206" s="12" t="e">
        <f>#REF!</f>
        <v>#REF!</v>
      </c>
    </row>
    <row r="207" spans="2:5" ht="15" customHeight="1">
      <c r="B207" s="646"/>
      <c r="C207" s="642" t="s">
        <v>50</v>
      </c>
      <c r="D207" s="642"/>
      <c r="E207" s="12" t="e">
        <f>#REF!</f>
        <v>#REF!</v>
      </c>
    </row>
    <row r="208" spans="2:5" ht="15" customHeight="1">
      <c r="B208" s="646"/>
      <c r="C208" s="642" t="s">
        <v>51</v>
      </c>
      <c r="D208" s="642"/>
      <c r="E208" s="12" t="e">
        <f>#REF!</f>
        <v>#REF!</v>
      </c>
    </row>
    <row r="209" spans="2:5" ht="15" customHeight="1">
      <c r="B209" s="646"/>
      <c r="C209" s="645" t="s">
        <v>52</v>
      </c>
      <c r="D209" s="645"/>
      <c r="E209" s="11" t="e">
        <f>#REF!</f>
        <v>#REF!</v>
      </c>
    </row>
    <row r="210" spans="2:5">
      <c r="B210" s="646"/>
      <c r="C210" s="642" t="s">
        <v>53</v>
      </c>
      <c r="D210" s="642"/>
      <c r="E210" s="12" t="e">
        <f>#REF!</f>
        <v>#REF!</v>
      </c>
    </row>
    <row r="211" spans="2:5" ht="15" customHeight="1">
      <c r="B211" s="646"/>
      <c r="C211" s="642" t="s">
        <v>54</v>
      </c>
      <c r="D211" s="642"/>
      <c r="E211" s="12" t="e">
        <f>#REF!</f>
        <v>#REF!</v>
      </c>
    </row>
    <row r="212" spans="2:5">
      <c r="B212" s="646"/>
      <c r="C212" s="642" t="s">
        <v>55</v>
      </c>
      <c r="D212" s="642"/>
      <c r="E212" s="12" t="e">
        <f>#REF!</f>
        <v>#REF!</v>
      </c>
    </row>
    <row r="213" spans="2:5" ht="15" customHeight="1">
      <c r="B213" s="646"/>
      <c r="C213" s="642" t="s">
        <v>56</v>
      </c>
      <c r="D213" s="642"/>
      <c r="E213" s="12" t="e">
        <f>#REF!</f>
        <v>#REF!</v>
      </c>
    </row>
    <row r="214" spans="2:5">
      <c r="B214" s="646"/>
      <c r="C214" s="642" t="s">
        <v>57</v>
      </c>
      <c r="D214" s="642"/>
      <c r="E214" s="12" t="e">
        <f>#REF!</f>
        <v>#REF!</v>
      </c>
    </row>
    <row r="215" spans="2:5">
      <c r="B215" s="646"/>
      <c r="C215" s="645" t="s">
        <v>58</v>
      </c>
      <c r="D215" s="645"/>
      <c r="E215" s="11" t="e">
        <f>#REF!</f>
        <v>#REF!</v>
      </c>
    </row>
    <row r="216" spans="2:5">
      <c r="B216" s="646"/>
      <c r="C216" s="642" t="s">
        <v>59</v>
      </c>
      <c r="D216" s="642"/>
      <c r="E216" s="12" t="e">
        <f>#REF!</f>
        <v>#REF!</v>
      </c>
    </row>
    <row r="217" spans="2:5" ht="15.75" thickBot="1">
      <c r="B217" s="647"/>
      <c r="C217" s="642" t="s">
        <v>60</v>
      </c>
      <c r="D217" s="642"/>
      <c r="E217" s="12" t="e">
        <f>#REF!</f>
        <v>#REF!</v>
      </c>
    </row>
    <row r="218" spans="2:5">
      <c r="C218" s="650" t="s">
        <v>73</v>
      </c>
      <c r="D218" s="5" t="s">
        <v>63</v>
      </c>
      <c r="E218" s="15" t="e">
        <f>#REF!</f>
        <v>#REF!</v>
      </c>
    </row>
    <row r="219" spans="2:5">
      <c r="C219" s="651"/>
      <c r="D219" s="5" t="s">
        <v>64</v>
      </c>
      <c r="E219" s="15" t="e">
        <f>#REF!</f>
        <v>#REF!</v>
      </c>
    </row>
    <row r="220" spans="2:5">
      <c r="C220" s="651" t="s">
        <v>72</v>
      </c>
      <c r="D220" s="5" t="s">
        <v>63</v>
      </c>
      <c r="E220" s="15" t="e">
        <f>#REF!</f>
        <v>#REF!</v>
      </c>
    </row>
    <row r="221" spans="2:5">
      <c r="C221" s="651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I504"/>
  <sheetViews>
    <sheetView showGridLines="0" tabSelected="1" zoomScale="110" zoomScaleNormal="110" workbookViewId="0">
      <selection activeCell="F25" sqref="F25"/>
    </sheetView>
  </sheetViews>
  <sheetFormatPr baseColWidth="10" defaultColWidth="11.42578125" defaultRowHeight="12.75"/>
  <cols>
    <col min="1" max="1" width="55.140625" style="20" bestFit="1" customWidth="1"/>
    <col min="2" max="2" width="16.42578125" style="20" bestFit="1" customWidth="1"/>
    <col min="3" max="3" width="17.140625" style="20" customWidth="1"/>
    <col min="4" max="4" width="19.140625" style="20" customWidth="1"/>
    <col min="5" max="5" width="17.140625" style="20" customWidth="1"/>
    <col min="6" max="6" width="14.85546875" style="20" bestFit="1" customWidth="1"/>
    <col min="7" max="7" width="19.5703125" style="20" customWidth="1"/>
    <col min="8" max="8" width="14.28515625" style="20" bestFit="1" customWidth="1"/>
    <col min="9" max="9" width="11.7109375" style="20" bestFit="1" customWidth="1"/>
    <col min="10" max="16384" width="11.42578125" style="20"/>
  </cols>
  <sheetData>
    <row r="1" spans="1:6" ht="4.5" customHeight="1">
      <c r="A1" s="729"/>
      <c r="B1" s="729"/>
      <c r="C1" s="729"/>
      <c r="D1" s="729"/>
      <c r="E1" s="729"/>
      <c r="F1" s="36"/>
    </row>
    <row r="2" spans="1:6">
      <c r="A2" s="729" t="s">
        <v>378</v>
      </c>
      <c r="B2" s="729"/>
      <c r="C2" s="729"/>
      <c r="D2" s="729"/>
      <c r="E2" s="729"/>
      <c r="F2" s="729"/>
    </row>
    <row r="3" spans="1:6" ht="24" customHeight="1">
      <c r="A3" s="729" t="s">
        <v>1862</v>
      </c>
      <c r="B3" s="729"/>
      <c r="C3" s="729"/>
      <c r="D3" s="729"/>
      <c r="E3" s="729"/>
      <c r="F3" s="729"/>
    </row>
    <row r="4" spans="1:6">
      <c r="A4" s="56"/>
      <c r="B4" s="57"/>
      <c r="C4" s="58"/>
      <c r="D4" s="58"/>
      <c r="E4" s="58"/>
    </row>
    <row r="5" spans="1:6">
      <c r="A5" s="22" t="s">
        <v>3</v>
      </c>
      <c r="B5" s="59" t="s">
        <v>803</v>
      </c>
      <c r="C5" s="60"/>
      <c r="D5" s="30"/>
      <c r="E5" s="31"/>
    </row>
    <row r="6" spans="1:6">
      <c r="A6" s="22"/>
      <c r="B6" s="38"/>
      <c r="C6" s="23"/>
      <c r="D6" s="522"/>
      <c r="E6" s="32"/>
    </row>
    <row r="7" spans="1:6">
      <c r="A7" s="808" t="s">
        <v>337</v>
      </c>
      <c r="B7" s="808"/>
      <c r="C7" s="808"/>
      <c r="D7" s="808"/>
      <c r="E7" s="808"/>
    </row>
    <row r="8" spans="1:6">
      <c r="A8" s="61"/>
      <c r="B8" s="38"/>
      <c r="C8" s="23"/>
      <c r="D8" s="522"/>
      <c r="E8" s="32"/>
    </row>
    <row r="9" spans="1:6">
      <c r="A9" s="18" t="s">
        <v>329</v>
      </c>
      <c r="B9" s="62"/>
      <c r="C9" s="58"/>
      <c r="D9" s="58"/>
      <c r="E9" s="58"/>
    </row>
    <row r="10" spans="1:6">
      <c r="A10" s="19" t="s">
        <v>303</v>
      </c>
      <c r="B10" s="57"/>
      <c r="C10" s="58"/>
      <c r="D10" s="58"/>
      <c r="E10" s="58"/>
    </row>
    <row r="11" spans="1:6" ht="7.5" customHeight="1">
      <c r="B11" s="57"/>
    </row>
    <row r="12" spans="1:6">
      <c r="A12" s="63" t="s">
        <v>820</v>
      </c>
      <c r="B12" s="522"/>
      <c r="C12" s="522"/>
      <c r="D12" s="522"/>
    </row>
    <row r="13" spans="1:6">
      <c r="A13" s="64"/>
      <c r="B13" s="522"/>
      <c r="C13" s="522"/>
      <c r="D13" s="522"/>
    </row>
    <row r="14" spans="1:6" ht="20.25" customHeight="1">
      <c r="A14" s="65" t="s">
        <v>305</v>
      </c>
      <c r="B14" s="66" t="s">
        <v>247</v>
      </c>
      <c r="C14" s="66" t="s">
        <v>306</v>
      </c>
      <c r="D14" s="66" t="s">
        <v>307</v>
      </c>
    </row>
    <row r="15" spans="1:6">
      <c r="A15" s="67" t="s">
        <v>625</v>
      </c>
      <c r="B15" s="68"/>
      <c r="C15" s="68">
        <v>0</v>
      </c>
      <c r="D15" s="68">
        <v>0</v>
      </c>
    </row>
    <row r="16" spans="1:6" ht="6" customHeight="1">
      <c r="A16" s="69"/>
      <c r="B16" s="70"/>
      <c r="C16" s="70">
        <v>0</v>
      </c>
      <c r="D16" s="70">
        <v>0</v>
      </c>
    </row>
    <row r="17" spans="1:4">
      <c r="A17" s="69" t="s">
        <v>626</v>
      </c>
      <c r="B17" s="70"/>
      <c r="C17" s="450" t="s">
        <v>627</v>
      </c>
      <c r="D17" s="70">
        <v>0</v>
      </c>
    </row>
    <row r="18" spans="1:4" ht="4.5" customHeight="1">
      <c r="A18" s="69"/>
      <c r="B18" s="70"/>
      <c r="C18" s="70">
        <v>0</v>
      </c>
      <c r="D18" s="70">
        <v>0</v>
      </c>
    </row>
    <row r="19" spans="1:4">
      <c r="A19" s="17" t="s">
        <v>628</v>
      </c>
      <c r="B19" s="71"/>
      <c r="C19" s="71">
        <v>0</v>
      </c>
      <c r="D19" s="71">
        <v>0</v>
      </c>
    </row>
    <row r="20" spans="1:4">
      <c r="A20" s="64"/>
      <c r="B20" s="66">
        <f>SUM(B15:B19)</f>
        <v>0</v>
      </c>
      <c r="C20" s="66"/>
      <c r="D20" s="66">
        <f>SUM(D15:D19)</f>
        <v>0</v>
      </c>
    </row>
    <row r="21" spans="1:4">
      <c r="A21" s="64"/>
      <c r="B21" s="64"/>
      <c r="C21" s="64"/>
      <c r="D21" s="64"/>
    </row>
    <row r="22" spans="1:4" ht="7.5" customHeight="1">
      <c r="A22" s="64"/>
      <c r="B22" s="522"/>
      <c r="C22" s="522"/>
      <c r="D22" s="522"/>
    </row>
    <row r="23" spans="1:4">
      <c r="A23" s="63" t="s">
        <v>629</v>
      </c>
      <c r="B23" s="72"/>
      <c r="C23" s="522"/>
      <c r="D23" s="522"/>
    </row>
    <row r="24" spans="1:4" ht="6" customHeight="1"/>
    <row r="25" spans="1:4" ht="18.75" customHeight="1">
      <c r="A25" s="65" t="s">
        <v>308</v>
      </c>
      <c r="B25" s="66" t="s">
        <v>247</v>
      </c>
      <c r="C25" s="66" t="s">
        <v>883</v>
      </c>
      <c r="D25" s="66" t="s">
        <v>884</v>
      </c>
    </row>
    <row r="26" spans="1:4">
      <c r="A26" s="69" t="s">
        <v>630</v>
      </c>
      <c r="B26" s="73"/>
      <c r="C26" s="73"/>
      <c r="D26" s="73"/>
    </row>
    <row r="27" spans="1:4">
      <c r="A27" s="403" t="s">
        <v>631</v>
      </c>
      <c r="B27" s="449">
        <v>0</v>
      </c>
      <c r="C27" s="449">
        <v>0</v>
      </c>
      <c r="D27" s="412">
        <v>563206</v>
      </c>
    </row>
    <row r="28" spans="1:4">
      <c r="A28" s="403" t="s">
        <v>815</v>
      </c>
      <c r="B28" s="412">
        <v>0</v>
      </c>
      <c r="C28" s="412">
        <v>0</v>
      </c>
      <c r="D28" s="449">
        <v>0</v>
      </c>
    </row>
    <row r="29" spans="1:4" ht="14.25" customHeight="1">
      <c r="A29" s="69" t="s">
        <v>632</v>
      </c>
      <c r="B29" s="73"/>
      <c r="C29" s="421"/>
      <c r="D29" s="73"/>
    </row>
    <row r="30" spans="1:4" ht="14.25" customHeight="1">
      <c r="A30" s="17"/>
      <c r="B30" s="74"/>
      <c r="C30" s="74"/>
      <c r="D30" s="74"/>
    </row>
    <row r="31" spans="1:4" ht="14.25" customHeight="1">
      <c r="B31" s="404">
        <f>SUM(B26:B30)</f>
        <v>0</v>
      </c>
      <c r="C31" s="404">
        <f>SUM(C26:C30)</f>
        <v>0</v>
      </c>
      <c r="D31" s="404">
        <f>SUM(D26:D30)</f>
        <v>563206</v>
      </c>
    </row>
    <row r="32" spans="1:4" ht="8.25" customHeight="1">
      <c r="B32" s="75"/>
      <c r="C32" s="75"/>
      <c r="D32" s="75"/>
    </row>
    <row r="33" spans="1:5" ht="16.5" customHeight="1"/>
    <row r="34" spans="1:5" ht="23.25" customHeight="1">
      <c r="A34" s="65" t="s">
        <v>342</v>
      </c>
      <c r="B34" s="66" t="s">
        <v>247</v>
      </c>
      <c r="C34" s="66" t="s">
        <v>320</v>
      </c>
      <c r="D34" s="66" t="s">
        <v>321</v>
      </c>
      <c r="E34" s="66" t="s">
        <v>322</v>
      </c>
    </row>
    <row r="35" spans="1:5" ht="12.75" customHeight="1">
      <c r="A35" s="69" t="s">
        <v>633</v>
      </c>
      <c r="B35" s="405">
        <f>SUM(B36:B40)</f>
        <v>1763389.74</v>
      </c>
      <c r="C35" s="73"/>
      <c r="D35" s="73"/>
      <c r="E35" s="73"/>
    </row>
    <row r="36" spans="1:5" ht="12.75" customHeight="1">
      <c r="A36" s="403" t="s">
        <v>634</v>
      </c>
      <c r="B36" s="566">
        <v>7000</v>
      </c>
      <c r="C36" s="73"/>
      <c r="D36" s="73"/>
      <c r="E36" s="73"/>
    </row>
    <row r="37" spans="1:5" ht="12.75" customHeight="1">
      <c r="A37" s="403" t="s">
        <v>635</v>
      </c>
      <c r="B37" s="566">
        <v>0</v>
      </c>
      <c r="C37" s="73"/>
      <c r="D37" s="73"/>
      <c r="E37" s="73"/>
    </row>
    <row r="38" spans="1:5" ht="12.75" customHeight="1">
      <c r="A38" s="403" t="s">
        <v>636</v>
      </c>
      <c r="B38" s="566">
        <v>1579737.33</v>
      </c>
      <c r="C38" s="73"/>
      <c r="D38" s="73"/>
      <c r="E38" s="73"/>
    </row>
    <row r="39" spans="1:5" ht="12.75" customHeight="1">
      <c r="A39" s="403" t="s">
        <v>637</v>
      </c>
      <c r="B39" s="566">
        <v>7623.97</v>
      </c>
      <c r="C39" s="73"/>
      <c r="D39" s="73"/>
      <c r="E39" s="73"/>
    </row>
    <row r="40" spans="1:5" ht="12.75" customHeight="1">
      <c r="A40" s="403" t="s">
        <v>638</v>
      </c>
      <c r="B40" s="566">
        <v>169028.44</v>
      </c>
      <c r="C40" s="73"/>
      <c r="D40" s="73"/>
      <c r="E40" s="73"/>
    </row>
    <row r="41" spans="1:5" ht="12.75" customHeight="1">
      <c r="A41" s="69" t="s">
        <v>639</v>
      </c>
      <c r="B41" s="405">
        <f>B42</f>
        <v>48000</v>
      </c>
      <c r="C41" s="73"/>
      <c r="D41" s="73"/>
      <c r="E41" s="73"/>
    </row>
    <row r="42" spans="1:5" ht="12.75" customHeight="1">
      <c r="A42" s="406" t="s">
        <v>640</v>
      </c>
      <c r="B42" s="566">
        <v>48000</v>
      </c>
      <c r="C42" s="74"/>
      <c r="D42" s="74"/>
      <c r="E42" s="74"/>
    </row>
    <row r="43" spans="1:5" ht="14.25" customHeight="1">
      <c r="B43" s="404">
        <f>B35+B41</f>
        <v>1811389.74</v>
      </c>
      <c r="C43" s="66">
        <f>SUM(C34:C42)</f>
        <v>0</v>
      </c>
      <c r="D43" s="66">
        <f>SUM(D34:D42)</f>
        <v>0</v>
      </c>
      <c r="E43" s="66">
        <f>SUM(E34:E42)</f>
        <v>0</v>
      </c>
    </row>
    <row r="44" spans="1:5" ht="14.25" customHeight="1">
      <c r="B44" s="447"/>
      <c r="C44" s="448"/>
      <c r="D44" s="448"/>
      <c r="E44" s="448"/>
    </row>
    <row r="45" spans="1:5" ht="14.25" customHeight="1">
      <c r="A45" s="63" t="s">
        <v>311</v>
      </c>
    </row>
    <row r="46" spans="1:5" ht="14.25" customHeight="1">
      <c r="A46" s="76"/>
    </row>
    <row r="47" spans="1:5" ht="24" customHeight="1">
      <c r="A47" s="65" t="s">
        <v>309</v>
      </c>
      <c r="B47" s="66" t="s">
        <v>247</v>
      </c>
      <c r="C47" s="66" t="s">
        <v>310</v>
      </c>
    </row>
    <row r="48" spans="1:5" ht="12.75" customHeight="1">
      <c r="A48" s="67" t="s">
        <v>641</v>
      </c>
      <c r="B48" s="68"/>
      <c r="C48" s="68">
        <v>0</v>
      </c>
    </row>
    <row r="49" spans="1:6" ht="12.75" customHeight="1">
      <c r="A49" s="403" t="s">
        <v>642</v>
      </c>
      <c r="B49" s="73">
        <v>0</v>
      </c>
      <c r="C49" s="450" t="s">
        <v>645</v>
      </c>
    </row>
    <row r="50" spans="1:6" ht="12.75" customHeight="1">
      <c r="A50" s="17" t="s">
        <v>643</v>
      </c>
      <c r="B50" s="70"/>
      <c r="C50" s="70"/>
    </row>
    <row r="51" spans="1:6" ht="14.25" customHeight="1">
      <c r="A51" s="77"/>
      <c r="B51" s="404">
        <f>SUM(B47:B50)</f>
        <v>0</v>
      </c>
      <c r="C51" s="66"/>
    </row>
    <row r="52" spans="1:6" ht="14.25" customHeight="1">
      <c r="A52" s="63" t="s">
        <v>312</v>
      </c>
    </row>
    <row r="53" spans="1:6" ht="14.25" customHeight="1">
      <c r="A53" s="76"/>
    </row>
    <row r="54" spans="1:6" ht="27.75" customHeight="1">
      <c r="A54" s="65" t="s">
        <v>314</v>
      </c>
      <c r="B54" s="66" t="s">
        <v>247</v>
      </c>
      <c r="C54" s="66" t="s">
        <v>306</v>
      </c>
      <c r="D54" s="66" t="s">
        <v>255</v>
      </c>
      <c r="E54" s="79" t="s">
        <v>1777</v>
      </c>
      <c r="F54" s="66" t="s">
        <v>313</v>
      </c>
    </row>
    <row r="55" spans="1:6" ht="12.75" customHeight="1">
      <c r="A55" s="80" t="s">
        <v>644</v>
      </c>
      <c r="B55" s="68"/>
      <c r="C55" s="809" t="s">
        <v>645</v>
      </c>
      <c r="D55" s="809"/>
      <c r="E55" s="809"/>
      <c r="F55" s="68">
        <v>0</v>
      </c>
    </row>
    <row r="56" spans="1:6" ht="12.75" customHeight="1">
      <c r="A56" s="81"/>
      <c r="B56" s="71"/>
      <c r="C56" s="71">
        <v>0</v>
      </c>
      <c r="D56" s="71">
        <v>0</v>
      </c>
      <c r="E56" s="71">
        <v>0</v>
      </c>
      <c r="F56" s="71">
        <v>0</v>
      </c>
    </row>
    <row r="57" spans="1:6" ht="15" customHeight="1">
      <c r="A57" s="77"/>
      <c r="B57" s="66">
        <f>SUM(B54:B56)</f>
        <v>0</v>
      </c>
      <c r="C57" s="407">
        <v>0</v>
      </c>
      <c r="D57" s="407">
        <v>0</v>
      </c>
      <c r="E57" s="407">
        <v>0</v>
      </c>
      <c r="F57" s="407">
        <v>0</v>
      </c>
    </row>
    <row r="58" spans="1:6" ht="18.75" customHeight="1">
      <c r="A58" s="77"/>
      <c r="B58" s="83"/>
      <c r="C58" s="83"/>
      <c r="D58" s="83"/>
      <c r="E58" s="83"/>
      <c r="F58" s="83"/>
    </row>
    <row r="59" spans="1:6" ht="26.25" customHeight="1">
      <c r="A59" s="65" t="s">
        <v>831</v>
      </c>
      <c r="B59" s="66" t="s">
        <v>247</v>
      </c>
      <c r="C59" s="66" t="s">
        <v>306</v>
      </c>
      <c r="D59" s="66" t="s">
        <v>315</v>
      </c>
      <c r="E59" s="83"/>
      <c r="F59" s="83"/>
    </row>
    <row r="60" spans="1:6" ht="12.75" customHeight="1">
      <c r="A60" s="69" t="s">
        <v>646</v>
      </c>
      <c r="B60" s="70"/>
      <c r="C60" s="408" t="s">
        <v>645</v>
      </c>
      <c r="D60" s="70">
        <v>0</v>
      </c>
      <c r="E60" s="83"/>
      <c r="F60" s="83"/>
    </row>
    <row r="61" spans="1:6" ht="12.75" customHeight="1">
      <c r="A61" s="69"/>
      <c r="B61" s="70"/>
      <c r="C61" s="70">
        <v>0</v>
      </c>
      <c r="D61" s="70">
        <v>0</v>
      </c>
      <c r="E61" s="83"/>
      <c r="F61" s="83"/>
    </row>
    <row r="62" spans="1:6" ht="16.5" customHeight="1">
      <c r="A62" s="409"/>
      <c r="B62" s="66">
        <f>SUM(B60:B61)</f>
        <v>0</v>
      </c>
      <c r="C62" s="801"/>
      <c r="D62" s="802"/>
      <c r="E62" s="83"/>
      <c r="F62" s="83"/>
    </row>
    <row r="63" spans="1:6" ht="16.5" customHeight="1">
      <c r="A63" s="77"/>
      <c r="B63" s="77"/>
      <c r="C63" s="77"/>
      <c r="D63" s="77"/>
      <c r="E63" s="83"/>
      <c r="F63" s="83"/>
    </row>
    <row r="64" spans="1:6" ht="16.5" customHeight="1">
      <c r="A64" s="77"/>
      <c r="B64" s="77"/>
      <c r="C64" s="77"/>
      <c r="D64" s="77"/>
      <c r="E64" s="83"/>
      <c r="F64" s="83"/>
    </row>
    <row r="65" spans="1:5">
      <c r="A65" s="63" t="s">
        <v>304</v>
      </c>
    </row>
    <row r="66" spans="1:5">
      <c r="A66" s="76"/>
    </row>
    <row r="67" spans="1:5" ht="24" customHeight="1">
      <c r="A67" s="65" t="s">
        <v>248</v>
      </c>
      <c r="B67" s="66" t="s">
        <v>249</v>
      </c>
      <c r="C67" s="66" t="s">
        <v>250</v>
      </c>
      <c r="D67" s="66" t="s">
        <v>251</v>
      </c>
      <c r="E67" s="66" t="s">
        <v>252</v>
      </c>
    </row>
    <row r="68" spans="1:5" ht="12.75" customHeight="1">
      <c r="A68" s="610" t="s">
        <v>248</v>
      </c>
      <c r="B68" s="611" t="s">
        <v>249</v>
      </c>
      <c r="C68" s="611" t="s">
        <v>250</v>
      </c>
      <c r="D68" s="611" t="s">
        <v>251</v>
      </c>
      <c r="E68" s="611" t="s">
        <v>252</v>
      </c>
    </row>
    <row r="69" spans="1:5" ht="12.75" customHeight="1">
      <c r="A69" s="626" t="s">
        <v>648</v>
      </c>
      <c r="B69" s="612">
        <v>14916639.51</v>
      </c>
      <c r="C69" s="612">
        <v>14916639.51</v>
      </c>
      <c r="D69" s="612">
        <v>0</v>
      </c>
      <c r="E69" s="612">
        <v>0</v>
      </c>
    </row>
    <row r="70" spans="1:5" ht="12.75" customHeight="1">
      <c r="A70" s="626" t="s">
        <v>649</v>
      </c>
      <c r="B70" s="612">
        <v>127609.65</v>
      </c>
      <c r="C70" s="612">
        <v>127609.65</v>
      </c>
      <c r="D70" s="612">
        <v>0</v>
      </c>
      <c r="E70" s="612">
        <v>0</v>
      </c>
    </row>
    <row r="71" spans="1:5" ht="12.75" customHeight="1">
      <c r="A71" s="626" t="s">
        <v>650</v>
      </c>
      <c r="B71" s="612">
        <v>59789621.409999996</v>
      </c>
      <c r="C71" s="612">
        <v>59789621.409999996</v>
      </c>
      <c r="D71" s="612">
        <v>0</v>
      </c>
      <c r="E71" s="612">
        <v>0</v>
      </c>
    </row>
    <row r="72" spans="1:5" ht="12.75" customHeight="1">
      <c r="A72" s="626" t="s">
        <v>651</v>
      </c>
      <c r="B72" s="612">
        <v>18066193.379999999</v>
      </c>
      <c r="C72" s="612">
        <v>18066193.379999999</v>
      </c>
      <c r="D72" s="612">
        <v>0</v>
      </c>
      <c r="E72" s="612">
        <v>0</v>
      </c>
    </row>
    <row r="73" spans="1:5" ht="12.75" customHeight="1">
      <c r="A73" s="626" t="s">
        <v>652</v>
      </c>
      <c r="B73" s="612">
        <v>5257407.37</v>
      </c>
      <c r="C73" s="612">
        <v>5257407.37</v>
      </c>
      <c r="D73" s="612">
        <v>0</v>
      </c>
      <c r="E73" s="612">
        <v>0</v>
      </c>
    </row>
    <row r="74" spans="1:5" ht="12.75" customHeight="1">
      <c r="A74" s="626" t="s">
        <v>1803</v>
      </c>
      <c r="B74" s="612">
        <v>98157471.319999993</v>
      </c>
      <c r="C74" s="612">
        <v>98157471.319999993</v>
      </c>
      <c r="D74" s="612">
        <v>0</v>
      </c>
      <c r="E74" s="612">
        <v>0</v>
      </c>
    </row>
    <row r="75" spans="1:5" ht="12.75" customHeight="1">
      <c r="A75" s="626" t="s">
        <v>654</v>
      </c>
      <c r="B75" s="612">
        <v>2514199.87</v>
      </c>
      <c r="C75" s="612">
        <v>2512807.87</v>
      </c>
      <c r="D75" s="612">
        <v>-1392</v>
      </c>
      <c r="E75" s="612">
        <v>0</v>
      </c>
    </row>
    <row r="76" spans="1:5" ht="12.75" customHeight="1">
      <c r="A76" s="626" t="s">
        <v>655</v>
      </c>
      <c r="B76" s="612">
        <v>5847394.9800000004</v>
      </c>
      <c r="C76" s="612">
        <v>5827249.4699999997</v>
      </c>
      <c r="D76" s="612">
        <v>-20145.509999999998</v>
      </c>
      <c r="E76" s="612">
        <v>0</v>
      </c>
    </row>
    <row r="77" spans="1:5" ht="12.75" customHeight="1">
      <c r="A77" s="626" t="s">
        <v>656</v>
      </c>
      <c r="B77" s="612">
        <v>18105180.149999999</v>
      </c>
      <c r="C77" s="612">
        <v>17957497.52</v>
      </c>
      <c r="D77" s="612">
        <v>-147682.63</v>
      </c>
      <c r="E77" s="612">
        <v>0</v>
      </c>
    </row>
    <row r="78" spans="1:5" ht="12.75" customHeight="1">
      <c r="A78" s="626" t="s">
        <v>657</v>
      </c>
      <c r="B78" s="612">
        <v>8753180.0399999991</v>
      </c>
      <c r="C78" s="612">
        <v>8487350.3100000005</v>
      </c>
      <c r="D78" s="612">
        <v>-265829.73</v>
      </c>
      <c r="E78" s="612">
        <v>0</v>
      </c>
    </row>
    <row r="79" spans="1:5" ht="12.75" customHeight="1">
      <c r="A79" s="626" t="s">
        <v>658</v>
      </c>
      <c r="B79" s="612">
        <v>2333593.33</v>
      </c>
      <c r="C79" s="612">
        <v>2333593.33</v>
      </c>
      <c r="D79" s="612">
        <v>0</v>
      </c>
      <c r="E79" s="612">
        <v>0</v>
      </c>
    </row>
    <row r="80" spans="1:5" ht="12.75" customHeight="1">
      <c r="A80" s="626" t="s">
        <v>659</v>
      </c>
      <c r="B80" s="612">
        <v>1877429.01</v>
      </c>
      <c r="C80" s="612">
        <v>1866439.01</v>
      </c>
      <c r="D80" s="612">
        <v>-10990</v>
      </c>
      <c r="E80" s="612">
        <v>0</v>
      </c>
    </row>
    <row r="81" spans="1:5" ht="12.75" customHeight="1">
      <c r="A81" s="626" t="s">
        <v>660</v>
      </c>
      <c r="B81" s="612">
        <v>1707984.2</v>
      </c>
      <c r="C81" s="612">
        <v>1703228.2</v>
      </c>
      <c r="D81" s="612">
        <v>-4756</v>
      </c>
      <c r="E81" s="612">
        <v>0</v>
      </c>
    </row>
    <row r="82" spans="1:5" ht="12.75" customHeight="1">
      <c r="A82" s="626" t="s">
        <v>839</v>
      </c>
      <c r="B82" s="612">
        <v>90405.34</v>
      </c>
      <c r="C82" s="612">
        <v>90405.34</v>
      </c>
      <c r="D82" s="612">
        <v>0</v>
      </c>
      <c r="E82" s="612">
        <v>0</v>
      </c>
    </row>
    <row r="83" spans="1:5" ht="12.75" customHeight="1">
      <c r="A83" s="626" t="s">
        <v>661</v>
      </c>
      <c r="B83" s="612">
        <v>533151.6</v>
      </c>
      <c r="C83" s="612">
        <v>503226</v>
      </c>
      <c r="D83" s="612">
        <v>-29925.599999999999</v>
      </c>
      <c r="E83" s="612">
        <v>0</v>
      </c>
    </row>
    <row r="84" spans="1:5" ht="12.75" customHeight="1">
      <c r="A84" s="626" t="s">
        <v>662</v>
      </c>
      <c r="B84" s="612">
        <v>147673.48000000001</v>
      </c>
      <c r="C84" s="612">
        <v>147673.48000000001</v>
      </c>
      <c r="D84" s="612">
        <v>0</v>
      </c>
      <c r="E84" s="612">
        <v>0</v>
      </c>
    </row>
    <row r="85" spans="1:5" ht="12.75" customHeight="1">
      <c r="A85" s="626" t="s">
        <v>663</v>
      </c>
      <c r="B85" s="612">
        <v>16293.36</v>
      </c>
      <c r="C85" s="612">
        <v>16293.36</v>
      </c>
      <c r="D85" s="612">
        <v>0</v>
      </c>
      <c r="E85" s="612">
        <v>0</v>
      </c>
    </row>
    <row r="86" spans="1:5" ht="12.75" customHeight="1">
      <c r="A86" s="626" t="s">
        <v>664</v>
      </c>
      <c r="B86" s="612">
        <v>484363.06</v>
      </c>
      <c r="C86" s="612">
        <v>484363.06</v>
      </c>
      <c r="D86" s="612">
        <v>0</v>
      </c>
      <c r="E86" s="612">
        <v>0</v>
      </c>
    </row>
    <row r="87" spans="1:5" ht="12.75" customHeight="1">
      <c r="A87" s="626" t="s">
        <v>665</v>
      </c>
      <c r="B87" s="612">
        <v>756329.82</v>
      </c>
      <c r="C87" s="612">
        <v>756329.82</v>
      </c>
      <c r="D87" s="612">
        <v>0</v>
      </c>
      <c r="E87" s="612">
        <v>0</v>
      </c>
    </row>
    <row r="88" spans="1:5" ht="12.75" customHeight="1">
      <c r="A88" s="626" t="s">
        <v>666</v>
      </c>
      <c r="B88" s="612">
        <v>34306</v>
      </c>
      <c r="C88" s="612">
        <v>34306</v>
      </c>
      <c r="D88" s="612">
        <v>0</v>
      </c>
      <c r="E88" s="612">
        <v>0</v>
      </c>
    </row>
    <row r="89" spans="1:5" ht="12.75" customHeight="1">
      <c r="A89" s="626" t="s">
        <v>1804</v>
      </c>
      <c r="B89" s="612">
        <v>4852856.18</v>
      </c>
      <c r="C89" s="612">
        <v>4563356.18</v>
      </c>
      <c r="D89" s="612">
        <v>-289500</v>
      </c>
      <c r="E89" s="612">
        <v>0</v>
      </c>
    </row>
    <row r="90" spans="1:5" ht="12.75" customHeight="1">
      <c r="A90" s="626" t="s">
        <v>667</v>
      </c>
      <c r="B90" s="612">
        <v>6008947.5300000003</v>
      </c>
      <c r="C90" s="612">
        <v>6008947.5300000003</v>
      </c>
      <c r="D90" s="612">
        <v>0</v>
      </c>
      <c r="E90" s="612">
        <v>0</v>
      </c>
    </row>
    <row r="91" spans="1:5" ht="12.75" customHeight="1">
      <c r="A91" s="626" t="s">
        <v>854</v>
      </c>
      <c r="B91" s="612">
        <v>91048.7</v>
      </c>
      <c r="C91" s="612">
        <v>91048.7</v>
      </c>
      <c r="D91" s="612">
        <v>0</v>
      </c>
      <c r="E91" s="612">
        <v>0</v>
      </c>
    </row>
    <row r="92" spans="1:5" ht="12.75" customHeight="1">
      <c r="A92" s="626" t="s">
        <v>668</v>
      </c>
      <c r="B92" s="612">
        <v>6805871.0099999998</v>
      </c>
      <c r="C92" s="612">
        <v>6805871.0099999998</v>
      </c>
      <c r="D92" s="612">
        <v>0</v>
      </c>
      <c r="E92" s="612">
        <v>0</v>
      </c>
    </row>
    <row r="93" spans="1:5" ht="12.75" customHeight="1">
      <c r="A93" s="626" t="s">
        <v>669</v>
      </c>
      <c r="B93" s="612">
        <v>15111359.439999999</v>
      </c>
      <c r="C93" s="612">
        <v>15111359.439999999</v>
      </c>
      <c r="D93" s="612">
        <v>0</v>
      </c>
      <c r="E93" s="612">
        <v>0</v>
      </c>
    </row>
    <row r="94" spans="1:5" ht="12.75" customHeight="1">
      <c r="A94" s="626" t="s">
        <v>670</v>
      </c>
      <c r="B94" s="612">
        <v>509001.52</v>
      </c>
      <c r="C94" s="612">
        <v>509001.52</v>
      </c>
      <c r="D94" s="612">
        <v>0</v>
      </c>
      <c r="E94" s="612">
        <v>0</v>
      </c>
    </row>
    <row r="95" spans="1:5" ht="12.75" customHeight="1">
      <c r="A95" s="626" t="s">
        <v>671</v>
      </c>
      <c r="B95" s="612">
        <v>936454.96</v>
      </c>
      <c r="C95" s="612">
        <v>936454.96</v>
      </c>
      <c r="D95" s="612">
        <v>0</v>
      </c>
      <c r="E95" s="612">
        <v>0</v>
      </c>
    </row>
    <row r="96" spans="1:5" ht="12.75" customHeight="1">
      <c r="A96" s="626" t="s">
        <v>672</v>
      </c>
      <c r="B96" s="612">
        <v>1158612.03</v>
      </c>
      <c r="C96" s="612">
        <v>1142944.04</v>
      </c>
      <c r="D96" s="612">
        <v>-15667.99</v>
      </c>
      <c r="E96" s="612">
        <v>0</v>
      </c>
    </row>
    <row r="97" spans="1:6" ht="12.75" customHeight="1">
      <c r="A97" s="626" t="s">
        <v>673</v>
      </c>
      <c r="B97" s="612">
        <v>9267907.4700000007</v>
      </c>
      <c r="C97" s="612">
        <v>9266749.7899999991</v>
      </c>
      <c r="D97" s="612">
        <v>-1157.68</v>
      </c>
      <c r="E97" s="612">
        <v>0</v>
      </c>
    </row>
    <row r="98" spans="1:6" ht="12.75" customHeight="1">
      <c r="A98" s="626" t="s">
        <v>674</v>
      </c>
      <c r="B98" s="612">
        <v>5253312.54</v>
      </c>
      <c r="C98" s="612">
        <v>5253312.54</v>
      </c>
      <c r="D98" s="612">
        <v>0</v>
      </c>
      <c r="E98" s="612">
        <v>0</v>
      </c>
    </row>
    <row r="99" spans="1:6" ht="12.75" customHeight="1">
      <c r="A99" s="626" t="s">
        <v>675</v>
      </c>
      <c r="B99" s="612">
        <v>2785459.68</v>
      </c>
      <c r="C99" s="612">
        <v>2780659.68</v>
      </c>
      <c r="D99" s="612">
        <v>-4800</v>
      </c>
      <c r="E99" s="612">
        <v>0</v>
      </c>
    </row>
    <row r="100" spans="1:6" ht="12.75" customHeight="1">
      <c r="A100" s="626" t="s">
        <v>676</v>
      </c>
      <c r="B100" s="612">
        <v>2823.18</v>
      </c>
      <c r="C100" s="612">
        <v>235.68</v>
      </c>
      <c r="D100" s="612">
        <v>-2587.5</v>
      </c>
      <c r="E100" s="612">
        <v>0</v>
      </c>
    </row>
    <row r="101" spans="1:6" ht="12.75" customHeight="1">
      <c r="A101" s="626" t="s">
        <v>677</v>
      </c>
      <c r="B101" s="612">
        <v>405121.62</v>
      </c>
      <c r="C101" s="612">
        <v>405121.62</v>
      </c>
      <c r="D101" s="612">
        <v>0</v>
      </c>
      <c r="E101" s="612">
        <v>0</v>
      </c>
    </row>
    <row r="102" spans="1:6" ht="12.75" customHeight="1">
      <c r="A102" s="626" t="s">
        <v>678</v>
      </c>
      <c r="B102" s="612">
        <v>40215.5</v>
      </c>
      <c r="C102" s="612">
        <v>40215.5</v>
      </c>
      <c r="D102" s="612">
        <v>0</v>
      </c>
      <c r="E102" s="612">
        <v>0</v>
      </c>
    </row>
    <row r="103" spans="1:6" ht="12.75" customHeight="1">
      <c r="A103" s="626" t="s">
        <v>679</v>
      </c>
      <c r="B103" s="612">
        <v>570430.89</v>
      </c>
      <c r="C103" s="612">
        <v>570430.89</v>
      </c>
      <c r="D103" s="612">
        <v>0</v>
      </c>
      <c r="E103" s="612">
        <v>0</v>
      </c>
    </row>
    <row r="104" spans="1:6" ht="12.75" customHeight="1">
      <c r="A104" s="626" t="s">
        <v>680</v>
      </c>
      <c r="B104" s="612">
        <v>14559</v>
      </c>
      <c r="C104" s="612">
        <v>14559</v>
      </c>
      <c r="D104" s="612">
        <v>0</v>
      </c>
      <c r="E104" s="612">
        <v>0</v>
      </c>
    </row>
    <row r="105" spans="1:6" ht="12.75" customHeight="1">
      <c r="A105" s="626" t="s">
        <v>1805</v>
      </c>
      <c r="B105" s="612">
        <v>97015465.489999995</v>
      </c>
      <c r="C105" s="612">
        <v>96221030.849999994</v>
      </c>
      <c r="D105" s="612">
        <v>-794434.64</v>
      </c>
      <c r="E105" s="612">
        <v>0</v>
      </c>
      <c r="F105" s="28"/>
    </row>
    <row r="106" spans="1:6" ht="12.75" customHeight="1">
      <c r="A106" s="626" t="s">
        <v>682</v>
      </c>
      <c r="B106" s="612">
        <v>-59019.44</v>
      </c>
      <c r="C106" s="612">
        <v>-59019.44</v>
      </c>
      <c r="D106" s="612">
        <v>0</v>
      </c>
      <c r="E106" s="612">
        <v>0</v>
      </c>
      <c r="F106" s="28"/>
    </row>
    <row r="107" spans="1:6" ht="12.75" customHeight="1">
      <c r="A107" s="626" t="s">
        <v>683</v>
      </c>
      <c r="B107" s="612">
        <v>-7441237.5899999999</v>
      </c>
      <c r="C107" s="612">
        <v>-7419932.0800000001</v>
      </c>
      <c r="D107" s="612">
        <v>21305.51</v>
      </c>
      <c r="E107" s="612">
        <v>0</v>
      </c>
    </row>
    <row r="108" spans="1:6" ht="12.75" customHeight="1">
      <c r="A108" s="626" t="s">
        <v>804</v>
      </c>
      <c r="B108" s="612">
        <v>-14559</v>
      </c>
      <c r="C108" s="612">
        <v>-14559</v>
      </c>
      <c r="D108" s="612">
        <v>0</v>
      </c>
      <c r="E108" s="612">
        <v>0</v>
      </c>
    </row>
    <row r="109" spans="1:6" ht="12.75" customHeight="1">
      <c r="A109" s="626" t="s">
        <v>684</v>
      </c>
      <c r="B109" s="612">
        <v>-23651447.489999998</v>
      </c>
      <c r="C109" s="612">
        <v>-23238433.609999999</v>
      </c>
      <c r="D109" s="612">
        <v>413013.88</v>
      </c>
      <c r="E109" s="612">
        <v>0</v>
      </c>
    </row>
    <row r="110" spans="1:6" ht="12.75" customHeight="1">
      <c r="A110" s="626" t="s">
        <v>685</v>
      </c>
      <c r="B110" s="612">
        <v>-3307788.19</v>
      </c>
      <c r="C110" s="612">
        <v>-3296798.19</v>
      </c>
      <c r="D110" s="612">
        <v>10990</v>
      </c>
      <c r="E110" s="612">
        <v>0</v>
      </c>
    </row>
    <row r="111" spans="1:6" ht="12.75" customHeight="1">
      <c r="A111" s="626" t="s">
        <v>686</v>
      </c>
      <c r="B111" s="612">
        <v>-951236.42</v>
      </c>
      <c r="C111" s="612">
        <v>-946480.42</v>
      </c>
      <c r="D111" s="612">
        <v>4756</v>
      </c>
      <c r="E111" s="612">
        <v>0</v>
      </c>
    </row>
    <row r="112" spans="1:6" ht="12.75" customHeight="1">
      <c r="A112" s="626" t="s">
        <v>859</v>
      </c>
      <c r="B112" s="612">
        <v>-25614.84</v>
      </c>
      <c r="C112" s="612">
        <v>-25614.84</v>
      </c>
      <c r="D112" s="612">
        <v>0</v>
      </c>
      <c r="E112" s="612">
        <v>0</v>
      </c>
    </row>
    <row r="113" spans="1:6" ht="12.75" customHeight="1">
      <c r="A113" s="626" t="s">
        <v>687</v>
      </c>
      <c r="B113" s="612">
        <v>-275662.93</v>
      </c>
      <c r="C113" s="612">
        <v>-247050.37</v>
      </c>
      <c r="D113" s="612">
        <v>28612.560000000001</v>
      </c>
      <c r="E113" s="612">
        <v>0</v>
      </c>
    </row>
    <row r="114" spans="1:6" ht="12.75" customHeight="1">
      <c r="A114" s="626" t="s">
        <v>688</v>
      </c>
      <c r="B114" s="612">
        <v>-106756.11</v>
      </c>
      <c r="C114" s="612">
        <v>-106756.11</v>
      </c>
      <c r="D114" s="612">
        <v>0</v>
      </c>
      <c r="E114" s="612">
        <v>0</v>
      </c>
    </row>
    <row r="115" spans="1:6" ht="12.75" customHeight="1">
      <c r="A115" s="626" t="s">
        <v>689</v>
      </c>
      <c r="B115" s="612">
        <v>-1086930.28</v>
      </c>
      <c r="C115" s="612">
        <v>-1086930.28</v>
      </c>
      <c r="D115" s="612">
        <v>0</v>
      </c>
      <c r="E115" s="612">
        <v>0</v>
      </c>
    </row>
    <row r="116" spans="1:6" ht="12.75" customHeight="1">
      <c r="A116" s="626" t="s">
        <v>690</v>
      </c>
      <c r="B116" s="612">
        <v>-34306</v>
      </c>
      <c r="C116" s="612">
        <v>-34306</v>
      </c>
      <c r="D116" s="612">
        <v>0</v>
      </c>
      <c r="E116" s="612">
        <v>0</v>
      </c>
    </row>
    <row r="117" spans="1:6" ht="12.75" customHeight="1">
      <c r="A117" s="626" t="s">
        <v>691</v>
      </c>
      <c r="B117" s="612">
        <v>-10504697.710000001</v>
      </c>
      <c r="C117" s="612">
        <v>-10215197.710000001</v>
      </c>
      <c r="D117" s="612">
        <v>289500</v>
      </c>
      <c r="E117" s="612">
        <v>0</v>
      </c>
    </row>
    <row r="118" spans="1:6" ht="12.75" customHeight="1">
      <c r="A118" s="626" t="s">
        <v>860</v>
      </c>
      <c r="B118" s="612">
        <v>-56445.08</v>
      </c>
      <c r="C118" s="612">
        <v>-56445.08</v>
      </c>
      <c r="D118" s="612">
        <v>0</v>
      </c>
      <c r="E118" s="612">
        <v>0</v>
      </c>
    </row>
    <row r="119" spans="1:6" ht="12.75" customHeight="1">
      <c r="A119" s="626" t="s">
        <v>692</v>
      </c>
      <c r="B119" s="612">
        <v>-21707859.16</v>
      </c>
      <c r="C119" s="612">
        <v>-21707859.16</v>
      </c>
      <c r="D119" s="612">
        <v>0</v>
      </c>
      <c r="E119" s="612">
        <v>0</v>
      </c>
      <c r="F119" s="410"/>
    </row>
    <row r="120" spans="1:6" ht="12.75" customHeight="1">
      <c r="A120" s="626" t="s">
        <v>693</v>
      </c>
      <c r="B120" s="612">
        <v>-235890.26</v>
      </c>
      <c r="C120" s="612">
        <v>-235890.26</v>
      </c>
      <c r="D120" s="612">
        <v>0</v>
      </c>
      <c r="E120" s="612">
        <v>0</v>
      </c>
    </row>
    <row r="121" spans="1:6" ht="12.75" customHeight="1">
      <c r="A121" s="626" t="s">
        <v>694</v>
      </c>
      <c r="B121" s="612">
        <v>-1911051.38</v>
      </c>
      <c r="C121" s="612">
        <v>-1895383.39</v>
      </c>
      <c r="D121" s="612">
        <v>15667.99</v>
      </c>
      <c r="E121" s="612">
        <v>0</v>
      </c>
    </row>
    <row r="122" spans="1:6" ht="12.75" customHeight="1">
      <c r="A122" s="626" t="s">
        <v>695</v>
      </c>
      <c r="B122" s="612">
        <v>-8501341.8499999996</v>
      </c>
      <c r="C122" s="612">
        <v>-8500960.7899999991</v>
      </c>
      <c r="D122" s="612">
        <v>381.06</v>
      </c>
      <c r="E122" s="612">
        <v>0</v>
      </c>
    </row>
    <row r="123" spans="1:6" ht="12.75" customHeight="1">
      <c r="A123" s="626" t="s">
        <v>696</v>
      </c>
      <c r="B123" s="612">
        <v>-1439061.08</v>
      </c>
      <c r="C123" s="612">
        <v>-1431873.58</v>
      </c>
      <c r="D123" s="612">
        <v>7187.5</v>
      </c>
      <c r="E123" s="612">
        <v>0</v>
      </c>
    </row>
    <row r="124" spans="1:6" ht="12.75" customHeight="1">
      <c r="A124" s="626" t="s">
        <v>697</v>
      </c>
      <c r="B124" s="612">
        <v>-240427.38</v>
      </c>
      <c r="C124" s="612">
        <v>-240427.38</v>
      </c>
      <c r="D124" s="612">
        <v>0</v>
      </c>
      <c r="E124" s="612">
        <v>0</v>
      </c>
    </row>
    <row r="125" spans="1:6" ht="18" customHeight="1">
      <c r="A125" s="626" t="s">
        <v>1806</v>
      </c>
      <c r="B125" s="612">
        <v>-81551332.189999998</v>
      </c>
      <c r="C125" s="612">
        <v>-80759917.689999998</v>
      </c>
      <c r="D125" s="612">
        <v>791414.5</v>
      </c>
      <c r="E125" s="612">
        <v>0</v>
      </c>
    </row>
    <row r="126" spans="1:6">
      <c r="A126" s="528" t="s">
        <v>1842</v>
      </c>
      <c r="B126" s="530">
        <v>113621604.62</v>
      </c>
      <c r="C126" s="530">
        <v>113618584.48</v>
      </c>
      <c r="D126" s="530">
        <v>-3020.14</v>
      </c>
      <c r="E126" s="530">
        <v>0</v>
      </c>
    </row>
    <row r="127" spans="1:6" ht="24.75" customHeight="1">
      <c r="A127" s="77"/>
      <c r="B127" s="83"/>
      <c r="C127" s="83"/>
      <c r="D127" s="83"/>
      <c r="E127" s="83"/>
    </row>
    <row r="128" spans="1:6" ht="21.75" customHeight="1">
      <c r="A128" s="65" t="s">
        <v>316</v>
      </c>
      <c r="B128" s="613" t="s">
        <v>249</v>
      </c>
      <c r="C128" s="613" t="s">
        <v>250</v>
      </c>
      <c r="D128" s="613" t="s">
        <v>251</v>
      </c>
      <c r="E128" s="628" t="s">
        <v>252</v>
      </c>
      <c r="F128" s="600"/>
    </row>
    <row r="129" spans="1:5">
      <c r="A129" s="67" t="s">
        <v>698</v>
      </c>
      <c r="B129" s="68"/>
      <c r="C129" s="68"/>
      <c r="D129" s="68"/>
      <c r="E129" s="68"/>
    </row>
    <row r="130" spans="1:5" ht="3" customHeight="1">
      <c r="A130" s="69"/>
      <c r="B130" s="70"/>
      <c r="C130" s="70"/>
      <c r="D130" s="70"/>
      <c r="E130" s="70"/>
    </row>
    <row r="131" spans="1:5">
      <c r="A131" s="69" t="s">
        <v>699</v>
      </c>
      <c r="B131" s="70"/>
      <c r="C131" s="803" t="s">
        <v>627</v>
      </c>
      <c r="D131" s="804"/>
      <c r="E131" s="70"/>
    </row>
    <row r="132" spans="1:5" ht="2.25" customHeight="1">
      <c r="A132" s="69"/>
      <c r="B132" s="70"/>
      <c r="C132" s="70"/>
      <c r="D132" s="70"/>
      <c r="E132" s="70"/>
    </row>
    <row r="133" spans="1:5">
      <c r="A133" s="17" t="s">
        <v>681</v>
      </c>
      <c r="B133" s="70"/>
      <c r="C133" s="70"/>
      <c r="D133" s="70"/>
      <c r="E133" s="70"/>
    </row>
    <row r="134" spans="1:5" ht="16.5" customHeight="1">
      <c r="B134" s="66">
        <f>SUM(B133:B133)</f>
        <v>0</v>
      </c>
      <c r="C134" s="66">
        <f>SUM(C133:C133)</f>
        <v>0</v>
      </c>
      <c r="D134" s="66">
        <f>SUM(D133:D133)</f>
        <v>0</v>
      </c>
      <c r="E134" s="85"/>
    </row>
    <row r="136" spans="1:5" ht="27" customHeight="1">
      <c r="A136" s="65" t="s">
        <v>317</v>
      </c>
      <c r="B136" s="66" t="s">
        <v>247</v>
      </c>
    </row>
    <row r="137" spans="1:5">
      <c r="A137" s="67" t="s">
        <v>700</v>
      </c>
      <c r="B137" s="525" t="s">
        <v>645</v>
      </c>
    </row>
    <row r="138" spans="1:5" ht="4.5" customHeight="1">
      <c r="A138" s="17"/>
      <c r="B138" s="71"/>
    </row>
    <row r="139" spans="1:5" ht="15" customHeight="1">
      <c r="B139" s="66">
        <f>SUM(B138:B138)</f>
        <v>0</v>
      </c>
    </row>
    <row r="141" spans="1:5" ht="22.5" customHeight="1">
      <c r="A141" s="86" t="s">
        <v>319</v>
      </c>
      <c r="B141" s="87" t="s">
        <v>247</v>
      </c>
      <c r="C141" s="88" t="s">
        <v>318</v>
      </c>
    </row>
    <row r="142" spans="1:5" ht="5.25" customHeight="1">
      <c r="A142" s="89"/>
      <c r="B142" s="90"/>
      <c r="C142" s="91"/>
    </row>
    <row r="143" spans="1:5">
      <c r="A143" s="805" t="s">
        <v>645</v>
      </c>
      <c r="B143" s="806"/>
      <c r="C143" s="807"/>
    </row>
    <row r="144" spans="1:5" ht="6" customHeight="1">
      <c r="A144" s="29"/>
      <c r="B144" s="93"/>
      <c r="C144" s="93"/>
    </row>
    <row r="145" spans="1:5" ht="14.25" customHeight="1">
      <c r="B145" s="66">
        <f>SUM(B144:B144)</f>
        <v>0</v>
      </c>
      <c r="C145" s="66"/>
    </row>
    <row r="146" spans="1:5">
      <c r="A146" s="18" t="s">
        <v>6</v>
      </c>
    </row>
    <row r="147" spans="1:5" ht="4.5" customHeight="1"/>
    <row r="148" spans="1:5" ht="20.25" customHeight="1">
      <c r="A148" s="86" t="s">
        <v>701</v>
      </c>
      <c r="B148" s="66" t="s">
        <v>247</v>
      </c>
      <c r="C148" s="66" t="s">
        <v>320</v>
      </c>
      <c r="D148" s="66" t="s">
        <v>321</v>
      </c>
      <c r="E148" s="66" t="s">
        <v>322</v>
      </c>
    </row>
    <row r="149" spans="1:5" ht="15">
      <c r="A149" s="626" t="s">
        <v>1799</v>
      </c>
      <c r="B149" s="612">
        <v>-244954.8</v>
      </c>
      <c r="C149" s="84"/>
      <c r="D149" s="84"/>
      <c r="E149" s="84"/>
    </row>
    <row r="150" spans="1:5" ht="15">
      <c r="A150" s="626" t="s">
        <v>702</v>
      </c>
      <c r="B150" s="612">
        <v>-307261.62</v>
      </c>
      <c r="C150" s="73"/>
      <c r="D150" s="73"/>
      <c r="E150" s="73"/>
    </row>
    <row r="151" spans="1:5" ht="15">
      <c r="A151" s="626" t="s">
        <v>703</v>
      </c>
      <c r="B151" s="612">
        <v>-6556089.7599999998</v>
      </c>
      <c r="C151" s="73"/>
      <c r="D151" s="73"/>
      <c r="E151" s="73"/>
    </row>
    <row r="152" spans="1:5" ht="15">
      <c r="A152" s="626" t="s">
        <v>1781</v>
      </c>
      <c r="B152" s="612">
        <v>-41050.28</v>
      </c>
      <c r="C152" s="73"/>
      <c r="D152" s="73"/>
      <c r="E152" s="73"/>
    </row>
    <row r="153" spans="1:5" ht="15">
      <c r="A153" s="626" t="s">
        <v>704</v>
      </c>
      <c r="B153" s="612">
        <v>-330667.09999999998</v>
      </c>
      <c r="C153" s="73"/>
      <c r="D153" s="73"/>
      <c r="E153" s="73"/>
    </row>
    <row r="154" spans="1:5" ht="15">
      <c r="A154" s="626" t="s">
        <v>705</v>
      </c>
      <c r="B154" s="612">
        <v>-16327.66</v>
      </c>
      <c r="C154" s="73"/>
      <c r="D154" s="73"/>
      <c r="E154" s="73"/>
    </row>
    <row r="155" spans="1:5" ht="15">
      <c r="A155" s="626" t="s">
        <v>1843</v>
      </c>
      <c r="B155" s="612">
        <v>-193.63</v>
      </c>
      <c r="C155" s="73"/>
      <c r="D155" s="73"/>
      <c r="E155" s="73"/>
    </row>
    <row r="156" spans="1:5" ht="15">
      <c r="A156" s="626" t="s">
        <v>1844</v>
      </c>
      <c r="B156" s="612">
        <v>-107.21</v>
      </c>
      <c r="C156" s="73"/>
      <c r="D156" s="73"/>
      <c r="E156" s="73"/>
    </row>
    <row r="157" spans="1:5" ht="15">
      <c r="A157" s="626" t="s">
        <v>1800</v>
      </c>
      <c r="B157" s="612">
        <v>-170179.31</v>
      </c>
      <c r="C157" s="73"/>
      <c r="D157" s="73"/>
      <c r="E157" s="73"/>
    </row>
    <row r="158" spans="1:5" ht="15">
      <c r="A158" s="626" t="s">
        <v>886</v>
      </c>
      <c r="B158" s="612">
        <v>-11461.96</v>
      </c>
      <c r="C158" s="73"/>
      <c r="D158" s="73"/>
      <c r="E158" s="73"/>
    </row>
    <row r="159" spans="1:5" ht="15">
      <c r="A159" s="626" t="s">
        <v>706</v>
      </c>
      <c r="B159" s="612">
        <v>-115132.8</v>
      </c>
      <c r="C159" s="73"/>
      <c r="D159" s="73"/>
      <c r="E159" s="73"/>
    </row>
    <row r="160" spans="1:5" ht="15">
      <c r="A160" s="626" t="s">
        <v>1845</v>
      </c>
      <c r="B160" s="612">
        <v>-147840.76</v>
      </c>
      <c r="C160" s="73"/>
      <c r="D160" s="73"/>
      <c r="E160" s="73"/>
    </row>
    <row r="161" spans="1:5" ht="15">
      <c r="A161" s="626" t="s">
        <v>707</v>
      </c>
      <c r="B161" s="612">
        <v>-198439.24</v>
      </c>
      <c r="C161" s="73"/>
      <c r="D161" s="73"/>
      <c r="E161" s="73"/>
    </row>
    <row r="162" spans="1:5" ht="15">
      <c r="A162" s="626" t="s">
        <v>708</v>
      </c>
      <c r="B162" s="612">
        <v>-65534.44</v>
      </c>
      <c r="C162" s="73"/>
      <c r="D162" s="73"/>
      <c r="E162" s="73"/>
    </row>
    <row r="163" spans="1:5" ht="15">
      <c r="A163" s="626" t="s">
        <v>888</v>
      </c>
      <c r="B163" s="612">
        <v>-1030809.98</v>
      </c>
      <c r="C163" s="73"/>
      <c r="D163" s="73"/>
      <c r="E163" s="73"/>
    </row>
    <row r="164" spans="1:5" ht="15">
      <c r="A164" s="626" t="s">
        <v>709</v>
      </c>
      <c r="B164" s="612">
        <v>-268529.34000000003</v>
      </c>
      <c r="C164" s="73"/>
      <c r="D164" s="73"/>
      <c r="E164" s="73"/>
    </row>
    <row r="165" spans="1:5" ht="15">
      <c r="A165" s="626" t="s">
        <v>710</v>
      </c>
      <c r="B165" s="612">
        <v>-192450.55</v>
      </c>
      <c r="C165" s="73"/>
      <c r="D165" s="73"/>
      <c r="E165" s="73"/>
    </row>
    <row r="166" spans="1:5" ht="15">
      <c r="A166" s="626" t="s">
        <v>711</v>
      </c>
      <c r="B166" s="612">
        <v>-23425.78</v>
      </c>
      <c r="C166" s="73"/>
      <c r="D166" s="73"/>
      <c r="E166" s="73"/>
    </row>
    <row r="167" spans="1:5" ht="15">
      <c r="A167" s="626" t="s">
        <v>712</v>
      </c>
      <c r="B167" s="612">
        <v>-678133.56</v>
      </c>
      <c r="C167" s="73"/>
      <c r="D167" s="73"/>
      <c r="E167" s="73"/>
    </row>
    <row r="168" spans="1:5" ht="16.5" customHeight="1">
      <c r="A168" s="614"/>
      <c r="B168" s="615">
        <f>SUM(B149:B167)</f>
        <v>-10398589.779999999</v>
      </c>
      <c r="C168" s="404">
        <f>SUM(C149:C165)</f>
        <v>0</v>
      </c>
      <c r="D168" s="404">
        <f>SUM(D149:D165)</f>
        <v>0</v>
      </c>
      <c r="E168" s="404">
        <f>SUM(E149:E165)</f>
        <v>0</v>
      </c>
    </row>
    <row r="170" spans="1:5" ht="20.25" customHeight="1">
      <c r="A170" s="86" t="s">
        <v>324</v>
      </c>
      <c r="B170" s="87" t="s">
        <v>247</v>
      </c>
      <c r="C170" s="66" t="s">
        <v>323</v>
      </c>
      <c r="D170" s="66" t="s">
        <v>318</v>
      </c>
    </row>
    <row r="171" spans="1:5">
      <c r="A171" s="94" t="s">
        <v>713</v>
      </c>
      <c r="B171" s="95"/>
      <c r="C171" s="411" t="s">
        <v>645</v>
      </c>
      <c r="D171" s="97"/>
    </row>
    <row r="172" spans="1:5" ht="5.25" customHeight="1">
      <c r="A172" s="98"/>
      <c r="B172" s="99"/>
      <c r="C172" s="100"/>
      <c r="D172" s="101"/>
    </row>
    <row r="173" spans="1:5" ht="9.75" customHeight="1">
      <c r="A173" s="102"/>
      <c r="B173" s="103"/>
      <c r="C173" s="104"/>
      <c r="D173" s="105"/>
    </row>
    <row r="174" spans="1:5" ht="16.5" customHeight="1">
      <c r="B174" s="66">
        <f>SUM(B172:B173)</f>
        <v>0</v>
      </c>
      <c r="C174" s="799"/>
      <c r="D174" s="800"/>
    </row>
    <row r="176" spans="1:5" ht="27.75" customHeight="1">
      <c r="A176" s="86" t="s">
        <v>325</v>
      </c>
      <c r="B176" s="87" t="s">
        <v>247</v>
      </c>
      <c r="C176" s="66" t="s">
        <v>323</v>
      </c>
      <c r="D176" s="66" t="s">
        <v>318</v>
      </c>
    </row>
    <row r="177" spans="1:4">
      <c r="A177" s="94" t="s">
        <v>714</v>
      </c>
      <c r="B177" s="95"/>
      <c r="C177" s="96"/>
      <c r="D177" s="97"/>
    </row>
    <row r="178" spans="1:4">
      <c r="A178" s="403" t="s">
        <v>715</v>
      </c>
      <c r="B178" s="412">
        <v>25600</v>
      </c>
      <c r="C178" s="100"/>
      <c r="D178" s="101"/>
    </row>
    <row r="179" spans="1:4" ht="6.75" customHeight="1">
      <c r="A179" s="102"/>
      <c r="B179" s="103"/>
      <c r="C179" s="104"/>
      <c r="D179" s="105"/>
    </row>
    <row r="180" spans="1:4" ht="15" customHeight="1">
      <c r="B180" s="404">
        <f>SUM(B178:B179)</f>
        <v>25600</v>
      </c>
      <c r="C180" s="799"/>
      <c r="D180" s="800"/>
    </row>
    <row r="182" spans="1:4" ht="24" customHeight="1">
      <c r="A182" s="86" t="s">
        <v>326</v>
      </c>
      <c r="B182" s="87" t="s">
        <v>247</v>
      </c>
      <c r="C182" s="66" t="s">
        <v>323</v>
      </c>
      <c r="D182" s="66" t="s">
        <v>318</v>
      </c>
    </row>
    <row r="183" spans="1:4">
      <c r="A183" s="94" t="s">
        <v>716</v>
      </c>
      <c r="B183" s="95"/>
      <c r="C183" s="411" t="s">
        <v>645</v>
      </c>
      <c r="D183" s="97"/>
    </row>
    <row r="184" spans="1:4" ht="6.75" customHeight="1">
      <c r="A184" s="102"/>
      <c r="B184" s="103"/>
      <c r="C184" s="104"/>
      <c r="D184" s="105"/>
    </row>
    <row r="185" spans="1:4" ht="16.5" customHeight="1">
      <c r="B185" s="66">
        <f>SUM(B184:B184)</f>
        <v>0</v>
      </c>
      <c r="C185" s="799"/>
      <c r="D185" s="800"/>
    </row>
    <row r="187" spans="1:4" ht="24" customHeight="1">
      <c r="A187" s="86" t="s">
        <v>327</v>
      </c>
      <c r="B187" s="87" t="s">
        <v>247</v>
      </c>
      <c r="C187" s="106" t="s">
        <v>323</v>
      </c>
      <c r="D187" s="106" t="s">
        <v>255</v>
      </c>
    </row>
    <row r="188" spans="1:4">
      <c r="A188" s="94" t="s">
        <v>717</v>
      </c>
      <c r="B188" s="68"/>
      <c r="C188" s="68">
        <v>0</v>
      </c>
      <c r="D188" s="68">
        <v>0</v>
      </c>
    </row>
    <row r="189" spans="1:4">
      <c r="A189" s="403" t="s">
        <v>822</v>
      </c>
      <c r="B189" s="412">
        <v>0</v>
      </c>
      <c r="C189" s="411" t="s">
        <v>645</v>
      </c>
      <c r="D189" s="70"/>
    </row>
    <row r="190" spans="1:4">
      <c r="A190" s="406" t="s">
        <v>821</v>
      </c>
      <c r="B190" s="452">
        <v>0</v>
      </c>
      <c r="C190" s="71">
        <v>0</v>
      </c>
      <c r="D190" s="71">
        <v>0</v>
      </c>
    </row>
    <row r="191" spans="1:4" ht="7.5" hidden="1" customHeight="1">
      <c r="A191" s="528"/>
      <c r="B191" s="530"/>
      <c r="C191" s="530">
        <v>0</v>
      </c>
      <c r="D191" s="530">
        <v>0</v>
      </c>
    </row>
    <row r="192" spans="1:4" ht="15" customHeight="1">
      <c r="B192" s="404">
        <f>SUM(B189:B191)</f>
        <v>0</v>
      </c>
      <c r="C192" s="799"/>
      <c r="D192" s="800"/>
    </row>
    <row r="193" spans="1:4">
      <c r="A193" s="18" t="s">
        <v>330</v>
      </c>
    </row>
    <row r="194" spans="1:4" ht="7.5" customHeight="1">
      <c r="A194" s="18"/>
    </row>
    <row r="195" spans="1:4">
      <c r="A195" s="18" t="s">
        <v>328</v>
      </c>
    </row>
    <row r="196" spans="1:4" ht="7.5" customHeight="1"/>
    <row r="197" spans="1:4" ht="24" customHeight="1">
      <c r="A197" s="107" t="s">
        <v>253</v>
      </c>
      <c r="B197" s="108" t="s">
        <v>247</v>
      </c>
      <c r="C197" s="66" t="s">
        <v>254</v>
      </c>
      <c r="D197" s="66" t="s">
        <v>255</v>
      </c>
    </row>
    <row r="198" spans="1:4">
      <c r="A198" s="67" t="s">
        <v>718</v>
      </c>
      <c r="B198" s="413">
        <f>SUM(B199:B214)</f>
        <v>5701912.3200000003</v>
      </c>
      <c r="C198" s="84"/>
      <c r="D198" s="84"/>
    </row>
    <row r="199" spans="1:4" ht="12.75" customHeight="1">
      <c r="A199" s="626" t="s">
        <v>911</v>
      </c>
      <c r="B199" s="612">
        <v>87110</v>
      </c>
      <c r="C199" s="73"/>
      <c r="D199" s="73"/>
    </row>
    <row r="200" spans="1:4" ht="12.75" customHeight="1">
      <c r="A200" s="626" t="s">
        <v>833</v>
      </c>
      <c r="B200" s="612">
        <v>237146.55</v>
      </c>
      <c r="C200" s="73"/>
      <c r="D200" s="73"/>
    </row>
    <row r="201" spans="1:4" ht="12.75" customHeight="1">
      <c r="A201" s="626" t="s">
        <v>904</v>
      </c>
      <c r="B201" s="612">
        <v>77300</v>
      </c>
      <c r="C201" s="73"/>
      <c r="D201" s="73"/>
    </row>
    <row r="202" spans="1:4" ht="12.75" customHeight="1">
      <c r="A202" s="626" t="s">
        <v>840</v>
      </c>
      <c r="B202" s="612">
        <v>217024</v>
      </c>
      <c r="C202" s="73"/>
      <c r="D202" s="73"/>
    </row>
    <row r="203" spans="1:4" ht="12.75" customHeight="1">
      <c r="A203" s="626" t="s">
        <v>912</v>
      </c>
      <c r="B203" s="612">
        <v>6987</v>
      </c>
      <c r="C203" s="73"/>
      <c r="D203" s="73"/>
    </row>
    <row r="204" spans="1:4" ht="12.75" customHeight="1">
      <c r="A204" s="626" t="s">
        <v>1824</v>
      </c>
      <c r="B204" s="612">
        <v>50</v>
      </c>
      <c r="C204" s="73"/>
      <c r="D204" s="73"/>
    </row>
    <row r="205" spans="1:4" ht="12.75" customHeight="1">
      <c r="A205" s="626" t="s">
        <v>896</v>
      </c>
      <c r="B205" s="612">
        <v>295558</v>
      </c>
      <c r="C205" s="73"/>
      <c r="D205" s="73"/>
    </row>
    <row r="206" spans="1:4" ht="12.75" customHeight="1">
      <c r="A206" s="626" t="s">
        <v>834</v>
      </c>
      <c r="B206" s="612">
        <v>106487.07</v>
      </c>
      <c r="C206" s="73"/>
      <c r="D206" s="73"/>
    </row>
    <row r="207" spans="1:4" ht="12.75" customHeight="1">
      <c r="A207" s="626" t="s">
        <v>905</v>
      </c>
      <c r="B207" s="612">
        <v>30344.31</v>
      </c>
      <c r="C207" s="73"/>
      <c r="D207" s="73"/>
    </row>
    <row r="208" spans="1:4" ht="12.75" customHeight="1">
      <c r="A208" s="626" t="s">
        <v>889</v>
      </c>
      <c r="B208" s="612">
        <v>2355961.7599999998</v>
      </c>
      <c r="C208" s="73"/>
      <c r="D208" s="73"/>
    </row>
    <row r="209" spans="1:4" ht="12.75" customHeight="1">
      <c r="A209" s="626" t="s">
        <v>890</v>
      </c>
      <c r="B209" s="612">
        <v>2065812.63</v>
      </c>
      <c r="C209" s="73"/>
      <c r="D209" s="73"/>
    </row>
    <row r="210" spans="1:4" ht="12.75" customHeight="1">
      <c r="A210" s="626" t="s">
        <v>897</v>
      </c>
      <c r="B210" s="612">
        <v>53635</v>
      </c>
      <c r="C210" s="73"/>
      <c r="D210" s="73"/>
    </row>
    <row r="211" spans="1:4" ht="12.75" customHeight="1">
      <c r="A211" s="626" t="s">
        <v>891</v>
      </c>
      <c r="B211" s="612">
        <v>108624</v>
      </c>
      <c r="C211" s="73"/>
      <c r="D211" s="73"/>
    </row>
    <row r="212" spans="1:4" ht="12.75" customHeight="1">
      <c r="A212" s="626" t="s">
        <v>898</v>
      </c>
      <c r="B212" s="612">
        <v>32548</v>
      </c>
      <c r="C212" s="73"/>
      <c r="D212" s="73"/>
    </row>
    <row r="213" spans="1:4" ht="12.75" customHeight="1">
      <c r="A213" s="626" t="s">
        <v>910</v>
      </c>
      <c r="B213" s="612">
        <v>1235</v>
      </c>
      <c r="C213" s="73"/>
      <c r="D213" s="73"/>
    </row>
    <row r="214" spans="1:4" ht="12.75" customHeight="1">
      <c r="A214" s="626" t="s">
        <v>892</v>
      </c>
      <c r="B214" s="612">
        <v>26089</v>
      </c>
      <c r="C214" s="73"/>
      <c r="D214" s="73"/>
    </row>
    <row r="215" spans="1:4" ht="12.75" customHeight="1">
      <c r="A215" s="626" t="s">
        <v>1863</v>
      </c>
      <c r="B215" s="612">
        <v>5701912.3200000003</v>
      </c>
      <c r="C215" s="73"/>
      <c r="D215" s="73"/>
    </row>
    <row r="216" spans="1:4" ht="12.75" customHeight="1">
      <c r="A216" s="626" t="s">
        <v>1864</v>
      </c>
      <c r="B216" s="612">
        <v>5701912.3200000003</v>
      </c>
      <c r="C216" s="73"/>
      <c r="D216" s="73"/>
    </row>
    <row r="217" spans="1:4" ht="12.75" customHeight="1">
      <c r="A217" s="626" t="s">
        <v>1865</v>
      </c>
      <c r="B217" s="612">
        <v>5701912.3200000003</v>
      </c>
      <c r="C217" s="73"/>
      <c r="D217" s="73"/>
    </row>
    <row r="218" spans="1:4" ht="12.75" customHeight="1">
      <c r="A218" s="626" t="s">
        <v>850</v>
      </c>
      <c r="B218" s="612">
        <v>19057639.460000001</v>
      </c>
      <c r="C218" s="73"/>
      <c r="D218" s="73"/>
    </row>
    <row r="219" spans="1:4" ht="12.75" customHeight="1">
      <c r="A219" s="626" t="s">
        <v>852</v>
      </c>
      <c r="B219" s="612">
        <v>440295</v>
      </c>
      <c r="C219" s="73"/>
      <c r="D219" s="73"/>
    </row>
    <row r="220" spans="1:4" ht="12.75" customHeight="1">
      <c r="A220" s="626" t="s">
        <v>853</v>
      </c>
      <c r="B220" s="612">
        <v>3460056.7</v>
      </c>
      <c r="C220" s="73"/>
      <c r="D220" s="73"/>
    </row>
    <row r="221" spans="1:4" ht="12.75" customHeight="1">
      <c r="A221" s="626" t="s">
        <v>1866</v>
      </c>
      <c r="B221" s="612">
        <v>22957991.16</v>
      </c>
      <c r="C221" s="73"/>
      <c r="D221" s="73"/>
    </row>
    <row r="222" spans="1:4" ht="12.75" customHeight="1">
      <c r="A222" s="626" t="s">
        <v>1867</v>
      </c>
      <c r="B222" s="612">
        <v>22957991.16</v>
      </c>
      <c r="C222" s="73"/>
      <c r="D222" s="73"/>
    </row>
    <row r="223" spans="1:4" ht="12.75" customHeight="1">
      <c r="A223" s="626" t="s">
        <v>835</v>
      </c>
      <c r="B223" s="612">
        <v>18333892.27</v>
      </c>
      <c r="C223" s="73"/>
      <c r="D223" s="73"/>
    </row>
    <row r="224" spans="1:4" ht="12.75" customHeight="1">
      <c r="A224" s="626" t="s">
        <v>836</v>
      </c>
      <c r="B224" s="612">
        <v>432297.12</v>
      </c>
      <c r="C224" s="73"/>
      <c r="D224" s="73"/>
    </row>
    <row r="225" spans="1:6" ht="12.75" customHeight="1">
      <c r="A225" s="626" t="s">
        <v>837</v>
      </c>
      <c r="B225" s="612">
        <v>3585063.65</v>
      </c>
      <c r="C225" s="73"/>
      <c r="D225" s="73"/>
    </row>
    <row r="226" spans="1:6" ht="12.75" customHeight="1">
      <c r="A226" s="626" t="s">
        <v>1868</v>
      </c>
      <c r="B226" s="612">
        <v>22351253.039999999</v>
      </c>
      <c r="C226" s="73"/>
      <c r="D226" s="73"/>
    </row>
    <row r="227" spans="1:6" ht="12.75" customHeight="1">
      <c r="A227" s="626" t="s">
        <v>1869</v>
      </c>
      <c r="B227" s="612">
        <v>22351253.039999999</v>
      </c>
      <c r="C227" s="73"/>
      <c r="D227" s="73"/>
    </row>
    <row r="228" spans="1:6" ht="12.75" customHeight="1">
      <c r="A228" s="626" t="s">
        <v>1870</v>
      </c>
      <c r="B228" s="612">
        <v>45309244.200000003</v>
      </c>
      <c r="C228" s="73"/>
      <c r="D228" s="73"/>
    </row>
    <row r="229" spans="1:6" ht="15.75" customHeight="1">
      <c r="A229" s="431"/>
      <c r="B229" s="404">
        <f>B198+B228</f>
        <v>51011156.520000003</v>
      </c>
      <c r="C229" s="799"/>
      <c r="D229" s="800"/>
    </row>
    <row r="231" spans="1:6" ht="24.75" customHeight="1">
      <c r="A231" s="107" t="s">
        <v>343</v>
      </c>
      <c r="B231" s="108" t="s">
        <v>247</v>
      </c>
      <c r="C231" s="66" t="s">
        <v>254</v>
      </c>
      <c r="D231" s="66" t="s">
        <v>255</v>
      </c>
    </row>
    <row r="232" spans="1:6" ht="12.75" customHeight="1">
      <c r="A232" s="67" t="s">
        <v>719</v>
      </c>
      <c r="B232" s="413">
        <f>SUM(B233:B235)</f>
        <v>259761.49</v>
      </c>
      <c r="C232" s="84"/>
      <c r="D232" s="84"/>
    </row>
    <row r="233" spans="1:6" ht="12.75" customHeight="1">
      <c r="A233" s="403" t="s">
        <v>720</v>
      </c>
      <c r="B233" s="412">
        <v>0</v>
      </c>
      <c r="C233" s="73"/>
      <c r="D233" s="73"/>
    </row>
    <row r="234" spans="1:6" ht="12.75" customHeight="1">
      <c r="A234" s="403" t="s">
        <v>819</v>
      </c>
      <c r="B234" s="412">
        <v>0</v>
      </c>
      <c r="C234" s="73"/>
      <c r="D234" s="73"/>
    </row>
    <row r="235" spans="1:6" ht="12.75" customHeight="1">
      <c r="A235" s="403" t="s">
        <v>721</v>
      </c>
      <c r="B235" s="612">
        <v>259761.49</v>
      </c>
      <c r="C235" s="73"/>
      <c r="D235" s="73"/>
    </row>
    <row r="236" spans="1:6" ht="12.75" customHeight="1">
      <c r="A236" s="17"/>
      <c r="B236" s="74"/>
      <c r="C236" s="74"/>
      <c r="D236" s="74"/>
    </row>
    <row r="237" spans="1:6" ht="16.5" customHeight="1">
      <c r="B237" s="404">
        <f>B232</f>
        <v>259761.49</v>
      </c>
      <c r="C237" s="799"/>
      <c r="D237" s="800"/>
      <c r="F237" s="529"/>
    </row>
    <row r="238" spans="1:6">
      <c r="A238" s="18" t="s">
        <v>82</v>
      </c>
    </row>
    <row r="239" spans="1:6" ht="26.25" customHeight="1">
      <c r="A239" s="479" t="s">
        <v>256</v>
      </c>
      <c r="B239" s="108" t="s">
        <v>247</v>
      </c>
      <c r="C239" s="66" t="s">
        <v>257</v>
      </c>
      <c r="D239" s="66" t="s">
        <v>258</v>
      </c>
    </row>
    <row r="240" spans="1:6">
      <c r="A240" s="488" t="s">
        <v>722</v>
      </c>
      <c r="B240" s="454"/>
      <c r="C240" s="84"/>
      <c r="D240" s="84">
        <v>0</v>
      </c>
    </row>
    <row r="241" spans="1:4" ht="12.75" customHeight="1">
      <c r="A241" s="626" t="s">
        <v>723</v>
      </c>
      <c r="B241" s="612">
        <v>6827763.5300000003</v>
      </c>
      <c r="C241" s="612">
        <v>15.8843</v>
      </c>
      <c r="D241" s="612">
        <v>0</v>
      </c>
    </row>
    <row r="242" spans="1:4" ht="12.75" customHeight="1">
      <c r="A242" s="626" t="s">
        <v>899</v>
      </c>
      <c r="B242" s="612">
        <v>902264.88</v>
      </c>
      <c r="C242" s="612">
        <v>2.0991</v>
      </c>
      <c r="D242" s="612">
        <v>0</v>
      </c>
    </row>
    <row r="243" spans="1:4" ht="12.75" customHeight="1">
      <c r="A243" s="626" t="s">
        <v>724</v>
      </c>
      <c r="B243" s="612">
        <v>11181270.41</v>
      </c>
      <c r="C243" s="612">
        <v>26.0124</v>
      </c>
      <c r="D243" s="612">
        <v>0</v>
      </c>
    </row>
    <row r="244" spans="1:4" ht="12.75" customHeight="1">
      <c r="A244" s="626" t="s">
        <v>1834</v>
      </c>
      <c r="B244" s="612">
        <v>272757.25</v>
      </c>
      <c r="C244" s="612">
        <v>0.63460000000000005</v>
      </c>
      <c r="D244" s="612"/>
    </row>
    <row r="245" spans="1:4" ht="12.75" customHeight="1">
      <c r="A245" s="626" t="s">
        <v>1825</v>
      </c>
      <c r="B245" s="612">
        <v>1014054.18</v>
      </c>
      <c r="C245" s="612">
        <v>2.3591000000000002</v>
      </c>
      <c r="D245" s="612">
        <v>0</v>
      </c>
    </row>
    <row r="246" spans="1:4" ht="12.75" customHeight="1">
      <c r="A246" s="626" t="s">
        <v>725</v>
      </c>
      <c r="B246" s="612">
        <v>6460681.5599999996</v>
      </c>
      <c r="C246" s="612">
        <v>15.0303</v>
      </c>
      <c r="D246" s="612">
        <v>0</v>
      </c>
    </row>
    <row r="247" spans="1:4" ht="12.75" customHeight="1">
      <c r="A247" s="626" t="s">
        <v>1807</v>
      </c>
      <c r="B247" s="612">
        <v>693959.41</v>
      </c>
      <c r="C247" s="612">
        <v>1.6144000000000001</v>
      </c>
      <c r="D247" s="612">
        <v>0</v>
      </c>
    </row>
    <row r="248" spans="1:4" ht="12.75" customHeight="1">
      <c r="A248" s="626" t="s">
        <v>1808</v>
      </c>
      <c r="B248" s="612">
        <v>279238.42</v>
      </c>
      <c r="C248" s="612">
        <v>0.64959999999999996</v>
      </c>
      <c r="D248" s="612">
        <v>0</v>
      </c>
    </row>
    <row r="249" spans="1:4" ht="12.75" customHeight="1">
      <c r="A249" s="626" t="s">
        <v>1846</v>
      </c>
      <c r="B249" s="612">
        <v>867531.15</v>
      </c>
      <c r="C249" s="612">
        <v>2.0182000000000002</v>
      </c>
      <c r="D249" s="612">
        <v>0</v>
      </c>
    </row>
    <row r="250" spans="1:4" ht="12.75" customHeight="1">
      <c r="A250" s="626" t="s">
        <v>1847</v>
      </c>
      <c r="B250" s="612">
        <v>184520.68</v>
      </c>
      <c r="C250" s="612">
        <v>0.42930000000000001</v>
      </c>
      <c r="D250" s="612">
        <v>0</v>
      </c>
    </row>
    <row r="251" spans="1:4" ht="12.75" customHeight="1">
      <c r="A251" s="626" t="s">
        <v>726</v>
      </c>
      <c r="B251" s="612">
        <v>938833.31</v>
      </c>
      <c r="C251" s="612">
        <v>2.1840999999999999</v>
      </c>
      <c r="D251" s="612">
        <v>0</v>
      </c>
    </row>
    <row r="252" spans="1:4" ht="12.75" customHeight="1">
      <c r="A252" s="626" t="s">
        <v>727</v>
      </c>
      <c r="B252" s="612">
        <v>6141879.5899999999</v>
      </c>
      <c r="C252" s="612">
        <v>14.288600000000001</v>
      </c>
      <c r="D252" s="612">
        <v>0</v>
      </c>
    </row>
    <row r="253" spans="1:4" ht="12.75" customHeight="1">
      <c r="A253" s="626" t="s">
        <v>1809</v>
      </c>
      <c r="B253" s="612">
        <v>761968.59</v>
      </c>
      <c r="C253" s="612">
        <v>1.7726999999999999</v>
      </c>
      <c r="D253" s="612">
        <v>0</v>
      </c>
    </row>
    <row r="254" spans="1:4" ht="12.75" customHeight="1">
      <c r="A254" s="626" t="s">
        <v>1810</v>
      </c>
      <c r="B254" s="612">
        <v>33859.760000000002</v>
      </c>
      <c r="C254" s="612">
        <v>7.8799999999999995E-2</v>
      </c>
      <c r="D254" s="612">
        <v>0</v>
      </c>
    </row>
    <row r="255" spans="1:4" ht="12.75" customHeight="1">
      <c r="A255" s="626" t="s">
        <v>1871</v>
      </c>
      <c r="B255" s="612">
        <v>34586</v>
      </c>
      <c r="C255" s="612">
        <v>8.0500000000000002E-2</v>
      </c>
      <c r="D255" s="612">
        <v>0</v>
      </c>
    </row>
    <row r="256" spans="1:4" ht="12.75" customHeight="1">
      <c r="A256" s="626" t="s">
        <v>1811</v>
      </c>
      <c r="B256" s="612">
        <v>37165.360000000001</v>
      </c>
      <c r="C256" s="612">
        <v>8.6499999999999994E-2</v>
      </c>
      <c r="D256" s="612">
        <v>0</v>
      </c>
    </row>
    <row r="257" spans="1:4" ht="12.75" customHeight="1">
      <c r="A257" s="626" t="s">
        <v>1812</v>
      </c>
      <c r="B257" s="612">
        <v>7892.02</v>
      </c>
      <c r="C257" s="612">
        <v>1.84E-2</v>
      </c>
      <c r="D257" s="612">
        <v>0</v>
      </c>
    </row>
    <row r="258" spans="1:4" ht="12.75" customHeight="1">
      <c r="A258" s="626" t="s">
        <v>1872</v>
      </c>
      <c r="B258" s="612">
        <v>8493.4599999999991</v>
      </c>
      <c r="C258" s="612">
        <v>1.9800000000000002E-2</v>
      </c>
      <c r="D258" s="612">
        <v>0</v>
      </c>
    </row>
    <row r="259" spans="1:4" ht="12.75" customHeight="1">
      <c r="A259" s="626" t="s">
        <v>1848</v>
      </c>
      <c r="B259" s="612">
        <v>880</v>
      </c>
      <c r="C259" s="612">
        <v>2E-3</v>
      </c>
      <c r="D259" s="612">
        <v>0</v>
      </c>
    </row>
    <row r="260" spans="1:4" ht="12.75" customHeight="1">
      <c r="A260" s="626" t="s">
        <v>1873</v>
      </c>
      <c r="B260" s="612">
        <v>208.8</v>
      </c>
      <c r="C260" s="612">
        <v>5.0000000000000001E-4</v>
      </c>
      <c r="D260" s="612">
        <v>0</v>
      </c>
    </row>
    <row r="261" spans="1:4" ht="12.75" customHeight="1">
      <c r="A261" s="626" t="s">
        <v>1826</v>
      </c>
      <c r="B261" s="612">
        <v>5580.76</v>
      </c>
      <c r="C261" s="612">
        <v>1.2999999999999999E-2</v>
      </c>
      <c r="D261" s="612">
        <v>0</v>
      </c>
    </row>
    <row r="262" spans="1:4" ht="12.75" customHeight="1">
      <c r="A262" s="626" t="s">
        <v>1849</v>
      </c>
      <c r="B262" s="612">
        <v>295</v>
      </c>
      <c r="C262" s="612">
        <v>6.9999999999999999E-4</v>
      </c>
      <c r="D262" s="612">
        <v>0</v>
      </c>
    </row>
    <row r="263" spans="1:4" ht="12.75" customHeight="1">
      <c r="A263" s="626" t="s">
        <v>1835</v>
      </c>
      <c r="B263" s="612">
        <v>7513.58</v>
      </c>
      <c r="C263" s="612">
        <v>1.7500000000000002E-2</v>
      </c>
      <c r="D263" s="612">
        <v>0</v>
      </c>
    </row>
    <row r="264" spans="1:4" ht="12.75" customHeight="1">
      <c r="A264" s="626" t="s">
        <v>1850</v>
      </c>
      <c r="B264" s="612">
        <v>2683.11</v>
      </c>
      <c r="C264" s="612">
        <v>6.1999999999999998E-3</v>
      </c>
      <c r="D264" s="612">
        <v>0</v>
      </c>
    </row>
    <row r="265" spans="1:4" ht="12.75" customHeight="1">
      <c r="A265" s="626" t="s">
        <v>1836</v>
      </c>
      <c r="B265" s="612">
        <v>1882.12</v>
      </c>
      <c r="C265" s="612">
        <v>4.4000000000000003E-3</v>
      </c>
      <c r="D265" s="612">
        <v>0</v>
      </c>
    </row>
    <row r="266" spans="1:4" ht="12.75" customHeight="1">
      <c r="A266" s="626" t="s">
        <v>1874</v>
      </c>
      <c r="B266" s="612">
        <v>1670.4</v>
      </c>
      <c r="C266" s="612">
        <v>3.8999999999999998E-3</v>
      </c>
      <c r="D266" s="612">
        <v>0</v>
      </c>
    </row>
    <row r="267" spans="1:4" ht="12.75" customHeight="1">
      <c r="A267" s="626" t="s">
        <v>1851</v>
      </c>
      <c r="B267" s="612">
        <v>2585.06</v>
      </c>
      <c r="C267" s="612">
        <v>6.0000000000000001E-3</v>
      </c>
      <c r="D267" s="612">
        <v>0</v>
      </c>
    </row>
    <row r="268" spans="1:4" ht="12.75" customHeight="1">
      <c r="A268" s="626" t="s">
        <v>1813</v>
      </c>
      <c r="B268" s="612">
        <v>3798.91</v>
      </c>
      <c r="C268" s="612">
        <v>8.8000000000000005E-3</v>
      </c>
      <c r="D268" s="612">
        <v>0</v>
      </c>
    </row>
    <row r="269" spans="1:4" ht="12.75" customHeight="1">
      <c r="A269" s="626" t="s">
        <v>1814</v>
      </c>
      <c r="B269" s="612">
        <v>200950.26</v>
      </c>
      <c r="C269" s="612">
        <v>0.46750000000000003</v>
      </c>
      <c r="D269" s="612"/>
    </row>
    <row r="270" spans="1:4" ht="12.75" customHeight="1">
      <c r="A270" s="626" t="s">
        <v>1875</v>
      </c>
      <c r="B270" s="612">
        <v>3596.98</v>
      </c>
      <c r="C270" s="612">
        <v>8.3999999999999995E-3</v>
      </c>
      <c r="D270" s="612"/>
    </row>
    <row r="271" spans="1:4" ht="12.75" customHeight="1">
      <c r="A271" s="626" t="s">
        <v>1852</v>
      </c>
      <c r="B271" s="612">
        <v>191</v>
      </c>
      <c r="C271" s="612">
        <v>4.0000000000000002E-4</v>
      </c>
      <c r="D271" s="612"/>
    </row>
    <row r="272" spans="1:4" ht="12.75" customHeight="1">
      <c r="A272" s="626" t="s">
        <v>1876</v>
      </c>
      <c r="B272" s="612">
        <v>223</v>
      </c>
      <c r="C272" s="612">
        <v>5.0000000000000001E-4</v>
      </c>
      <c r="D272" s="612"/>
    </row>
    <row r="273" spans="1:4" ht="12.75" customHeight="1">
      <c r="A273" s="626" t="s">
        <v>1853</v>
      </c>
      <c r="B273" s="612">
        <v>12837.29</v>
      </c>
      <c r="C273" s="612">
        <v>2.9899999999999999E-2</v>
      </c>
      <c r="D273" s="612"/>
    </row>
    <row r="274" spans="1:4" ht="12.75" customHeight="1">
      <c r="A274" s="626" t="s">
        <v>1827</v>
      </c>
      <c r="B274" s="612">
        <v>35883.800000000003</v>
      </c>
      <c r="C274" s="612">
        <v>8.3500000000000005E-2</v>
      </c>
      <c r="D274" s="612"/>
    </row>
    <row r="275" spans="1:4" ht="12.75" customHeight="1">
      <c r="A275" s="626" t="s">
        <v>1837</v>
      </c>
      <c r="B275" s="612">
        <v>499</v>
      </c>
      <c r="C275" s="612">
        <v>1.1999999999999999E-3</v>
      </c>
      <c r="D275" s="612"/>
    </row>
    <row r="276" spans="1:4" ht="12.75" customHeight="1">
      <c r="A276" s="626" t="s">
        <v>1854</v>
      </c>
      <c r="B276" s="612">
        <v>9340.8799999999992</v>
      </c>
      <c r="C276" s="612">
        <v>2.1700000000000001E-2</v>
      </c>
      <c r="D276" s="612"/>
    </row>
    <row r="277" spans="1:4" ht="12.75" customHeight="1">
      <c r="A277" s="626" t="s">
        <v>728</v>
      </c>
      <c r="B277" s="612">
        <v>669044</v>
      </c>
      <c r="C277" s="612">
        <v>1.5565</v>
      </c>
      <c r="D277" s="612"/>
    </row>
    <row r="278" spans="1:4" ht="12.75" customHeight="1">
      <c r="A278" s="626" t="s">
        <v>906</v>
      </c>
      <c r="B278" s="612">
        <v>1423.53</v>
      </c>
      <c r="C278" s="612">
        <v>3.3E-3</v>
      </c>
      <c r="D278" s="612"/>
    </row>
    <row r="279" spans="1:4" ht="12.75" customHeight="1">
      <c r="A279" s="626" t="s">
        <v>900</v>
      </c>
      <c r="B279" s="612">
        <v>72626.91</v>
      </c>
      <c r="C279" s="612">
        <v>0.16900000000000001</v>
      </c>
      <c r="D279" s="612"/>
    </row>
    <row r="280" spans="1:4" ht="12.75" customHeight="1">
      <c r="A280" s="626" t="s">
        <v>907</v>
      </c>
      <c r="B280" s="612">
        <v>579810.09</v>
      </c>
      <c r="C280" s="612">
        <v>1.3489</v>
      </c>
      <c r="D280" s="612"/>
    </row>
    <row r="281" spans="1:4" ht="12.75" customHeight="1">
      <c r="A281" s="626" t="s">
        <v>1815</v>
      </c>
      <c r="B281" s="612">
        <v>935.51</v>
      </c>
      <c r="C281" s="612">
        <v>2.2000000000000001E-3</v>
      </c>
      <c r="D281" s="612"/>
    </row>
    <row r="282" spans="1:4" ht="12.75" customHeight="1">
      <c r="A282" s="626" t="s">
        <v>1877</v>
      </c>
      <c r="B282" s="612">
        <v>63668.639999999999</v>
      </c>
      <c r="C282" s="612">
        <v>0.14810000000000001</v>
      </c>
      <c r="D282" s="612"/>
    </row>
    <row r="283" spans="1:4" ht="15.75" customHeight="1">
      <c r="A283" s="626" t="s">
        <v>1878</v>
      </c>
      <c r="B283" s="612">
        <v>900</v>
      </c>
      <c r="C283" s="612">
        <v>2.0999999999999999E-3</v>
      </c>
      <c r="D283" s="612"/>
    </row>
    <row r="284" spans="1:4" ht="15.75" customHeight="1">
      <c r="A284" s="626" t="s">
        <v>1855</v>
      </c>
      <c r="B284" s="612">
        <v>63800</v>
      </c>
      <c r="C284" s="612">
        <v>0.1484</v>
      </c>
      <c r="D284" s="612"/>
    </row>
    <row r="285" spans="1:4" ht="15.75" customHeight="1">
      <c r="A285" s="626" t="s">
        <v>1816</v>
      </c>
      <c r="B285" s="612">
        <v>256964.49</v>
      </c>
      <c r="C285" s="612">
        <v>0.5978</v>
      </c>
      <c r="D285" s="612"/>
    </row>
    <row r="286" spans="1:4" ht="15.75" customHeight="1">
      <c r="A286" s="626" t="s">
        <v>1838</v>
      </c>
      <c r="B286" s="612">
        <v>932910.83</v>
      </c>
      <c r="C286" s="612">
        <v>2.1703999999999999</v>
      </c>
      <c r="D286" s="612"/>
    </row>
    <row r="287" spans="1:4" ht="15.75" customHeight="1">
      <c r="A287" s="626" t="s">
        <v>1828</v>
      </c>
      <c r="B287" s="612">
        <v>86400</v>
      </c>
      <c r="C287" s="612">
        <v>0.20100000000000001</v>
      </c>
      <c r="D287" s="612"/>
    </row>
    <row r="288" spans="1:4" ht="15.75" customHeight="1">
      <c r="A288" s="626" t="s">
        <v>729</v>
      </c>
      <c r="B288" s="612">
        <v>4487.99</v>
      </c>
      <c r="C288" s="612">
        <v>1.04E-2</v>
      </c>
      <c r="D288" s="612"/>
    </row>
    <row r="289" spans="1:4" ht="15.75" customHeight="1">
      <c r="A289" s="626" t="s">
        <v>1829</v>
      </c>
      <c r="B289" s="612">
        <v>17812.45</v>
      </c>
      <c r="C289" s="612">
        <v>4.1399999999999999E-2</v>
      </c>
      <c r="D289" s="612"/>
    </row>
    <row r="290" spans="1:4" ht="15.75" customHeight="1">
      <c r="A290" s="626" t="s">
        <v>1879</v>
      </c>
      <c r="B290" s="612">
        <v>645928.61</v>
      </c>
      <c r="C290" s="612">
        <v>1.5026999999999999</v>
      </c>
      <c r="D290" s="612"/>
    </row>
    <row r="291" spans="1:4" ht="15.75" customHeight="1">
      <c r="A291" s="626" t="s">
        <v>1856</v>
      </c>
      <c r="B291" s="612">
        <v>16867</v>
      </c>
      <c r="C291" s="612">
        <v>3.9199999999999999E-2</v>
      </c>
      <c r="D291" s="612"/>
    </row>
    <row r="292" spans="1:4" ht="15.75" customHeight="1">
      <c r="A292" s="626" t="s">
        <v>1817</v>
      </c>
      <c r="B292" s="612">
        <v>118719.33</v>
      </c>
      <c r="C292" s="612">
        <v>0.2762</v>
      </c>
      <c r="D292" s="612"/>
    </row>
    <row r="293" spans="1:4" ht="15.75" customHeight="1">
      <c r="A293" s="626" t="s">
        <v>1818</v>
      </c>
      <c r="B293" s="612">
        <v>26604.29</v>
      </c>
      <c r="C293" s="612">
        <v>6.1899999999999997E-2</v>
      </c>
      <c r="D293" s="612"/>
    </row>
    <row r="294" spans="1:4" ht="15.75" customHeight="1">
      <c r="A294" s="626" t="s">
        <v>1857</v>
      </c>
      <c r="B294" s="612">
        <v>89071.57</v>
      </c>
      <c r="C294" s="612">
        <v>0.2072</v>
      </c>
      <c r="D294" s="612"/>
    </row>
    <row r="295" spans="1:4" ht="15.75" customHeight="1">
      <c r="A295" s="626" t="s">
        <v>1839</v>
      </c>
      <c r="B295" s="612">
        <v>672133.9</v>
      </c>
      <c r="C295" s="612">
        <v>1.5637000000000001</v>
      </c>
      <c r="D295" s="612"/>
    </row>
    <row r="296" spans="1:4" ht="15.75" customHeight="1">
      <c r="A296" s="626" t="s">
        <v>1880</v>
      </c>
      <c r="B296" s="612">
        <v>9972.11</v>
      </c>
      <c r="C296" s="612">
        <v>2.3199999999999998E-2</v>
      </c>
      <c r="D296" s="612"/>
    </row>
    <row r="297" spans="1:4" ht="15.75" customHeight="1">
      <c r="A297" s="626" t="s">
        <v>1858</v>
      </c>
      <c r="B297" s="612">
        <v>36478.639999999999</v>
      </c>
      <c r="C297" s="612">
        <v>8.4900000000000003E-2</v>
      </c>
      <c r="D297" s="612"/>
    </row>
    <row r="298" spans="1:4" ht="15.75" customHeight="1">
      <c r="A298" s="626" t="s">
        <v>1830</v>
      </c>
      <c r="B298" s="612">
        <v>3562</v>
      </c>
      <c r="C298" s="612">
        <v>8.3000000000000001E-3</v>
      </c>
      <c r="D298" s="612"/>
    </row>
    <row r="299" spans="1:4" ht="15.75" customHeight="1">
      <c r="A299" s="626" t="s">
        <v>1819</v>
      </c>
      <c r="B299" s="612">
        <v>75537.66</v>
      </c>
      <c r="C299" s="612">
        <v>0.1757</v>
      </c>
      <c r="D299" s="612"/>
    </row>
    <row r="300" spans="1:4" ht="15.75" customHeight="1">
      <c r="A300" s="626" t="s">
        <v>1859</v>
      </c>
      <c r="B300" s="612">
        <v>3091.87</v>
      </c>
      <c r="C300" s="612">
        <v>7.1999999999999998E-3</v>
      </c>
      <c r="D300" s="612"/>
    </row>
    <row r="301" spans="1:4" ht="15.75" customHeight="1">
      <c r="A301" s="626" t="s">
        <v>1840</v>
      </c>
      <c r="B301" s="612">
        <v>63533.08</v>
      </c>
      <c r="C301" s="612">
        <v>0.14779999999999999</v>
      </c>
      <c r="D301" s="612"/>
    </row>
    <row r="302" spans="1:4" ht="15.75" customHeight="1">
      <c r="A302" s="626" t="s">
        <v>1881</v>
      </c>
      <c r="B302" s="612">
        <v>3559</v>
      </c>
      <c r="C302" s="612">
        <v>8.3000000000000001E-3</v>
      </c>
      <c r="D302" s="612"/>
    </row>
    <row r="303" spans="1:4" ht="15.75" customHeight="1">
      <c r="A303" s="626" t="s">
        <v>901</v>
      </c>
      <c r="B303" s="612">
        <v>138738.12</v>
      </c>
      <c r="C303" s="612">
        <v>0.32279999999999998</v>
      </c>
      <c r="D303" s="612"/>
    </row>
    <row r="304" spans="1:4" ht="15.75" customHeight="1">
      <c r="A304" s="626" t="s">
        <v>851</v>
      </c>
      <c r="B304" s="612">
        <v>791278.41</v>
      </c>
      <c r="C304" s="612">
        <v>1.8409</v>
      </c>
      <c r="D304" s="612"/>
    </row>
    <row r="305" spans="1:6" ht="15.75" customHeight="1">
      <c r="A305" s="626" t="s">
        <v>1831</v>
      </c>
      <c r="B305" s="612">
        <v>387586.65</v>
      </c>
      <c r="C305" s="612">
        <v>0.90169999999999995</v>
      </c>
      <c r="D305" s="612"/>
    </row>
    <row r="306" spans="1:6" ht="15.75" customHeight="1">
      <c r="A306" s="626" t="s">
        <v>1860</v>
      </c>
      <c r="B306" s="612">
        <v>3020.14</v>
      </c>
      <c r="C306" s="612">
        <v>7.0000000000000001E-3</v>
      </c>
      <c r="D306" s="612"/>
    </row>
    <row r="307" spans="1:6" ht="15.75" customHeight="1">
      <c r="A307" s="626" t="s">
        <v>1841</v>
      </c>
      <c r="B307" s="612">
        <v>208520.51</v>
      </c>
      <c r="C307" s="612">
        <v>0.48509999999999998</v>
      </c>
      <c r="D307" s="612"/>
    </row>
    <row r="308" spans="1:6" ht="15.75" customHeight="1">
      <c r="A308" s="626" t="s">
        <v>902</v>
      </c>
      <c r="B308" s="612">
        <v>0.87</v>
      </c>
      <c r="C308" s="612">
        <v>0</v>
      </c>
      <c r="D308" s="612"/>
    </row>
    <row r="309" spans="1:6" ht="15.75" customHeight="1">
      <c r="A309" s="528" t="s">
        <v>1861</v>
      </c>
      <c r="B309" s="530">
        <f>SUM(B241:B308)</f>
        <v>42984327.709999964</v>
      </c>
      <c r="C309" s="530">
        <v>100</v>
      </c>
      <c r="D309" s="530">
        <v>0</v>
      </c>
      <c r="F309" s="410"/>
    </row>
    <row r="310" spans="1:6" ht="15.75" customHeight="1">
      <c r="A310" s="600"/>
      <c r="B310" s="600"/>
      <c r="C310" s="600"/>
      <c r="D310" s="600"/>
    </row>
    <row r="311" spans="1:6">
      <c r="A311" s="18" t="s">
        <v>1840</v>
      </c>
    </row>
    <row r="312" spans="1:6" ht="28.5" customHeight="1">
      <c r="A312" s="86" t="s">
        <v>901</v>
      </c>
      <c r="B312" s="87" t="s">
        <v>249</v>
      </c>
      <c r="C312" s="106" t="s">
        <v>250</v>
      </c>
      <c r="D312" s="106" t="s">
        <v>259</v>
      </c>
      <c r="E312" s="109" t="s">
        <v>306</v>
      </c>
      <c r="F312" s="87" t="s">
        <v>323</v>
      </c>
    </row>
    <row r="313" spans="1:6" ht="14.1" customHeight="1">
      <c r="A313" s="94" t="s">
        <v>851</v>
      </c>
      <c r="B313" s="68"/>
      <c r="C313" s="68"/>
      <c r="D313" s="68">
        <v>0</v>
      </c>
      <c r="E313" s="68">
        <v>0</v>
      </c>
      <c r="F313" s="110">
        <v>0</v>
      </c>
    </row>
    <row r="314" spans="1:6" ht="14.1" customHeight="1">
      <c r="A314" s="403" t="s">
        <v>730</v>
      </c>
      <c r="B314" s="412">
        <v>16926050.260000002</v>
      </c>
      <c r="C314" s="412">
        <v>16926050.260000002</v>
      </c>
      <c r="D314" s="412">
        <v>0</v>
      </c>
      <c r="E314" s="446">
        <v>0</v>
      </c>
      <c r="F314" s="446">
        <v>0</v>
      </c>
    </row>
    <row r="315" spans="1:6" ht="14.1" customHeight="1">
      <c r="A315" s="403" t="s">
        <v>731</v>
      </c>
      <c r="B315" s="412">
        <v>-398279.2</v>
      </c>
      <c r="C315" s="412">
        <v>-398279.2</v>
      </c>
      <c r="D315" s="412">
        <f>-(B315-C315)</f>
        <v>0</v>
      </c>
      <c r="E315" s="446">
        <v>0</v>
      </c>
      <c r="F315" s="446">
        <v>0</v>
      </c>
    </row>
    <row r="316" spans="1:6" ht="14.1" customHeight="1">
      <c r="A316" s="403" t="s">
        <v>855</v>
      </c>
      <c r="B316" s="412">
        <v>0</v>
      </c>
      <c r="C316" s="412">
        <v>0</v>
      </c>
      <c r="D316" s="412">
        <f t="shared" ref="D316:D325" si="0">C316-B316</f>
        <v>0</v>
      </c>
      <c r="E316" s="446"/>
      <c r="F316" s="446"/>
    </row>
    <row r="317" spans="1:6" ht="14.1" customHeight="1">
      <c r="A317" s="403" t="s">
        <v>856</v>
      </c>
      <c r="B317" s="412">
        <v>0</v>
      </c>
      <c r="C317" s="412">
        <v>0</v>
      </c>
      <c r="D317" s="412">
        <f t="shared" si="0"/>
        <v>0</v>
      </c>
      <c r="E317" s="446"/>
      <c r="F317" s="446"/>
    </row>
    <row r="318" spans="1:6" ht="14.1" customHeight="1">
      <c r="A318" s="403" t="s">
        <v>882</v>
      </c>
      <c r="B318" s="412">
        <v>0</v>
      </c>
      <c r="C318" s="412">
        <v>0</v>
      </c>
      <c r="D318" s="412">
        <f t="shared" si="0"/>
        <v>0</v>
      </c>
      <c r="E318" s="446">
        <v>0</v>
      </c>
      <c r="F318" s="446">
        <v>0</v>
      </c>
    </row>
    <row r="319" spans="1:6" ht="14.1" customHeight="1">
      <c r="A319" s="403" t="s">
        <v>808</v>
      </c>
      <c r="B319" s="412">
        <v>1053350.1100000001</v>
      </c>
      <c r="C319" s="412">
        <v>1053350.1100000001</v>
      </c>
      <c r="D319" s="412">
        <f t="shared" si="0"/>
        <v>0</v>
      </c>
      <c r="E319" s="446">
        <v>0</v>
      </c>
      <c r="F319" s="446">
        <v>0</v>
      </c>
    </row>
    <row r="320" spans="1:6" ht="14.1" customHeight="1">
      <c r="A320" s="403" t="s">
        <v>732</v>
      </c>
      <c r="B320" s="412">
        <v>26094902.899999999</v>
      </c>
      <c r="C320" s="412">
        <v>26094902.899999999</v>
      </c>
      <c r="D320" s="412">
        <f t="shared" si="0"/>
        <v>0</v>
      </c>
      <c r="E320" s="446">
        <v>0</v>
      </c>
      <c r="F320" s="446">
        <v>0</v>
      </c>
    </row>
    <row r="321" spans="1:8" ht="14.1" customHeight="1">
      <c r="A321" s="403" t="s">
        <v>733</v>
      </c>
      <c r="B321" s="412">
        <v>33598859.079999998</v>
      </c>
      <c r="C321" s="412">
        <v>33598859.079999998</v>
      </c>
      <c r="D321" s="412">
        <f t="shared" si="0"/>
        <v>0</v>
      </c>
      <c r="E321" s="446">
        <v>0</v>
      </c>
      <c r="F321" s="446">
        <v>0</v>
      </c>
    </row>
    <row r="322" spans="1:8" ht="14.1" customHeight="1">
      <c r="A322" s="403" t="s">
        <v>734</v>
      </c>
      <c r="B322" s="412">
        <v>26062068.879999999</v>
      </c>
      <c r="C322" s="412">
        <v>26062068.879999999</v>
      </c>
      <c r="D322" s="412">
        <f t="shared" si="0"/>
        <v>0</v>
      </c>
      <c r="E322" s="446">
        <v>0</v>
      </c>
      <c r="F322" s="446">
        <v>0</v>
      </c>
    </row>
    <row r="323" spans="1:8" ht="14.1" customHeight="1">
      <c r="A323" s="403" t="s">
        <v>735</v>
      </c>
      <c r="B323" s="412">
        <v>11251755.189999999</v>
      </c>
      <c r="C323" s="412">
        <v>11251755.189999999</v>
      </c>
      <c r="D323" s="412">
        <f t="shared" si="0"/>
        <v>0</v>
      </c>
      <c r="E323" s="446">
        <v>0</v>
      </c>
      <c r="F323" s="446">
        <v>0</v>
      </c>
    </row>
    <row r="324" spans="1:8" ht="14.1" customHeight="1">
      <c r="A324" s="403" t="s">
        <v>828</v>
      </c>
      <c r="B324" s="412">
        <v>3425879.17</v>
      </c>
      <c r="C324" s="412">
        <v>3425879.17</v>
      </c>
      <c r="D324" s="412">
        <f t="shared" si="0"/>
        <v>0</v>
      </c>
      <c r="E324" s="446"/>
      <c r="F324" s="446"/>
    </row>
    <row r="325" spans="1:8" ht="13.5" customHeight="1">
      <c r="A325" s="406" t="s">
        <v>736</v>
      </c>
      <c r="B325" s="452">
        <v>52953948.969999999</v>
      </c>
      <c r="C325" s="452">
        <v>52953948.969999999</v>
      </c>
      <c r="D325" s="452">
        <f t="shared" si="0"/>
        <v>0</v>
      </c>
      <c r="E325" s="483">
        <v>0</v>
      </c>
      <c r="F325" s="483">
        <v>0</v>
      </c>
    </row>
    <row r="326" spans="1:8" ht="19.5" customHeight="1">
      <c r="A326" s="431"/>
      <c r="B326" s="404">
        <f>SUM(B314:B325)</f>
        <v>170968535.36000001</v>
      </c>
      <c r="C326" s="404">
        <f>SUM(C314:C325)</f>
        <v>170968535.36000001</v>
      </c>
      <c r="D326" s="404">
        <f>SUM(D314:D325)</f>
        <v>0</v>
      </c>
      <c r="E326" s="415"/>
      <c r="F326" s="416"/>
      <c r="H326" s="410"/>
    </row>
    <row r="328" spans="1:8" ht="27" customHeight="1">
      <c r="A328" s="107" t="s">
        <v>331</v>
      </c>
      <c r="B328" s="108" t="s">
        <v>249</v>
      </c>
      <c r="C328" s="66" t="s">
        <v>250</v>
      </c>
      <c r="D328" s="66" t="s">
        <v>259</v>
      </c>
      <c r="E328" s="111" t="s">
        <v>323</v>
      </c>
    </row>
    <row r="329" spans="1:8" ht="14.1" customHeight="1">
      <c r="A329" s="626" t="s">
        <v>737</v>
      </c>
      <c r="B329" s="612">
        <v>-2334545.7400000002</v>
      </c>
      <c r="C329" s="612">
        <v>-8286590.2999999998</v>
      </c>
      <c r="D329" s="612">
        <v>-5952044.5599999996</v>
      </c>
      <c r="E329" s="612">
        <v>0</v>
      </c>
    </row>
    <row r="330" spans="1:8" ht="14.1" customHeight="1">
      <c r="A330" s="626" t="s">
        <v>738</v>
      </c>
      <c r="B330" s="612">
        <v>-9676508.0399999991</v>
      </c>
      <c r="C330" s="612">
        <v>-9676508.0399999991</v>
      </c>
      <c r="D330" s="612">
        <v>0</v>
      </c>
      <c r="E330" s="612">
        <v>0</v>
      </c>
    </row>
    <row r="331" spans="1:8" ht="14.1" customHeight="1">
      <c r="A331" s="626" t="s">
        <v>739</v>
      </c>
      <c r="B331" s="612">
        <v>2917150.1</v>
      </c>
      <c r="C331" s="612">
        <v>2917150.1</v>
      </c>
      <c r="D331" s="612">
        <v>0</v>
      </c>
      <c r="E331" s="612">
        <v>0</v>
      </c>
    </row>
    <row r="332" spans="1:8" ht="14.1" customHeight="1">
      <c r="A332" s="626" t="s">
        <v>740</v>
      </c>
      <c r="B332" s="612">
        <v>2194315.7400000002</v>
      </c>
      <c r="C332" s="612">
        <v>2194315.7400000002</v>
      </c>
      <c r="D332" s="612">
        <v>0</v>
      </c>
      <c r="E332" s="612">
        <v>0</v>
      </c>
    </row>
    <row r="333" spans="1:8" ht="14.1" customHeight="1">
      <c r="A333" s="626" t="s">
        <v>741</v>
      </c>
      <c r="B333" s="612">
        <v>2057568.62</v>
      </c>
      <c r="C333" s="612">
        <v>2057568.62</v>
      </c>
      <c r="D333" s="612">
        <v>0</v>
      </c>
      <c r="E333" s="612">
        <v>0</v>
      </c>
    </row>
    <row r="334" spans="1:8" ht="14.1" customHeight="1">
      <c r="A334" s="626" t="s">
        <v>742</v>
      </c>
      <c r="B334" s="612">
        <v>3926931.38</v>
      </c>
      <c r="C334" s="612">
        <v>3926931.38</v>
      </c>
      <c r="D334" s="612">
        <v>0</v>
      </c>
      <c r="E334" s="612">
        <v>0</v>
      </c>
    </row>
    <row r="335" spans="1:8" ht="14.1" customHeight="1">
      <c r="A335" s="626" t="s">
        <v>743</v>
      </c>
      <c r="B335" s="612">
        <v>19386802.93</v>
      </c>
      <c r="C335" s="612">
        <v>19386802.93</v>
      </c>
      <c r="D335" s="612">
        <v>0</v>
      </c>
      <c r="E335" s="612">
        <v>0</v>
      </c>
    </row>
    <row r="336" spans="1:8" ht="14.1" customHeight="1">
      <c r="A336" s="626" t="s">
        <v>744</v>
      </c>
      <c r="B336" s="612">
        <v>26322462.670000002</v>
      </c>
      <c r="C336" s="612">
        <v>26322462.670000002</v>
      </c>
      <c r="D336" s="612">
        <v>0</v>
      </c>
      <c r="E336" s="612">
        <v>0</v>
      </c>
    </row>
    <row r="337" spans="1:5" ht="14.1" customHeight="1">
      <c r="A337" s="626" t="s">
        <v>745</v>
      </c>
      <c r="B337" s="612">
        <v>12699781.65</v>
      </c>
      <c r="C337" s="612">
        <v>12699781.65</v>
      </c>
      <c r="D337" s="612">
        <v>0</v>
      </c>
      <c r="E337" s="612">
        <v>0</v>
      </c>
    </row>
    <row r="338" spans="1:5" ht="14.1" customHeight="1">
      <c r="A338" s="626" t="s">
        <v>746</v>
      </c>
      <c r="B338" s="612">
        <v>19293928.800000001</v>
      </c>
      <c r="C338" s="612">
        <v>19293928.800000001</v>
      </c>
      <c r="D338" s="612">
        <v>0</v>
      </c>
      <c r="E338" s="612">
        <v>0</v>
      </c>
    </row>
    <row r="339" spans="1:5" ht="14.1" customHeight="1">
      <c r="A339" s="626" t="s">
        <v>747</v>
      </c>
      <c r="B339" s="612">
        <v>20755261.420000002</v>
      </c>
      <c r="C339" s="612">
        <v>20755261.420000002</v>
      </c>
      <c r="D339" s="612">
        <v>0</v>
      </c>
      <c r="E339" s="612">
        <v>0</v>
      </c>
    </row>
    <row r="340" spans="1:5" ht="14.1" customHeight="1">
      <c r="A340" s="626" t="s">
        <v>783</v>
      </c>
      <c r="B340" s="612">
        <v>20685889.780000001</v>
      </c>
      <c r="C340" s="612">
        <v>20685889.780000001</v>
      </c>
      <c r="D340" s="612">
        <v>0</v>
      </c>
      <c r="E340" s="612">
        <v>0</v>
      </c>
    </row>
    <row r="341" spans="1:5" ht="14.1" customHeight="1">
      <c r="A341" s="626" t="s">
        <v>809</v>
      </c>
      <c r="B341" s="612">
        <v>28437096.379999999</v>
      </c>
      <c r="C341" s="612">
        <v>28437096.379999999</v>
      </c>
      <c r="D341" s="612">
        <v>0</v>
      </c>
      <c r="E341" s="612">
        <v>0</v>
      </c>
    </row>
    <row r="342" spans="1:5" ht="14.1" customHeight="1">
      <c r="A342" s="626" t="s">
        <v>823</v>
      </c>
      <c r="B342" s="612">
        <v>8137343.9400000004</v>
      </c>
      <c r="C342" s="612">
        <v>8137343.9400000004</v>
      </c>
      <c r="D342" s="612">
        <v>0</v>
      </c>
      <c r="E342" s="612">
        <v>0</v>
      </c>
    </row>
    <row r="343" spans="1:5" ht="14.1" customHeight="1">
      <c r="A343" s="626" t="s">
        <v>838</v>
      </c>
      <c r="B343" s="612">
        <v>5563558.5599999996</v>
      </c>
      <c r="C343" s="612">
        <v>5563558.5599999996</v>
      </c>
      <c r="D343" s="612">
        <v>0</v>
      </c>
      <c r="E343" s="612">
        <v>0</v>
      </c>
    </row>
    <row r="344" spans="1:5" ht="14.1" customHeight="1">
      <c r="A344" s="626" t="s">
        <v>861</v>
      </c>
      <c r="B344" s="612">
        <v>8316476.6299999999</v>
      </c>
      <c r="C344" s="612">
        <v>8308926.6299999999</v>
      </c>
      <c r="D344" s="612">
        <v>-7550</v>
      </c>
      <c r="E344" s="612">
        <v>0</v>
      </c>
    </row>
    <row r="345" spans="1:5" ht="14.1" customHeight="1">
      <c r="A345" s="626" t="s">
        <v>893</v>
      </c>
      <c r="B345" s="612">
        <v>11007490.869999999</v>
      </c>
      <c r="C345" s="612">
        <v>11007490.869999999</v>
      </c>
      <c r="D345" s="612">
        <v>0</v>
      </c>
      <c r="E345" s="612">
        <v>0</v>
      </c>
    </row>
    <row r="346" spans="1:5" ht="14.1" customHeight="1">
      <c r="A346" s="626" t="s">
        <v>1801</v>
      </c>
      <c r="B346" s="612">
        <v>0</v>
      </c>
      <c r="C346" s="612">
        <v>8594503.4199999999</v>
      </c>
      <c r="D346" s="612">
        <v>8594503.4199999999</v>
      </c>
      <c r="E346" s="612">
        <v>0</v>
      </c>
    </row>
    <row r="347" spans="1:5" ht="14.1" customHeight="1">
      <c r="A347" s="626" t="s">
        <v>748</v>
      </c>
      <c r="B347" s="612">
        <v>-7549588.3600000003</v>
      </c>
      <c r="C347" s="612">
        <v>-7748672.1200000001</v>
      </c>
      <c r="D347" s="612">
        <v>-199083.76</v>
      </c>
      <c r="E347" s="612">
        <v>0</v>
      </c>
    </row>
    <row r="348" spans="1:5" ht="14.1" customHeight="1">
      <c r="A348" s="626" t="s">
        <v>749</v>
      </c>
      <c r="B348" s="612">
        <v>-30856134.59</v>
      </c>
      <c r="C348" s="612">
        <v>-31549701.27</v>
      </c>
      <c r="D348" s="612">
        <v>-693566.68</v>
      </c>
      <c r="E348" s="612">
        <v>0</v>
      </c>
    </row>
    <row r="349" spans="1:5" ht="14.1" customHeight="1">
      <c r="A349" s="626" t="s">
        <v>750</v>
      </c>
      <c r="B349" s="612">
        <v>-61132529.549999997</v>
      </c>
      <c r="C349" s="612">
        <v>-61132529.549999997</v>
      </c>
      <c r="D349" s="612">
        <v>0</v>
      </c>
      <c r="E349" s="612">
        <v>0</v>
      </c>
    </row>
    <row r="350" spans="1:5" ht="14.1" customHeight="1">
      <c r="A350" s="626" t="s">
        <v>751</v>
      </c>
      <c r="B350" s="612">
        <v>-34197453.350000001</v>
      </c>
      <c r="C350" s="612">
        <v>-34197453.350000001</v>
      </c>
      <c r="D350" s="612">
        <v>0</v>
      </c>
      <c r="E350" s="612">
        <v>0</v>
      </c>
    </row>
    <row r="351" spans="1:5" ht="14.1" customHeight="1">
      <c r="A351" s="626" t="s">
        <v>824</v>
      </c>
      <c r="B351" s="612">
        <v>-331918.46999999997</v>
      </c>
      <c r="C351" s="612">
        <v>-331918.46999999997</v>
      </c>
      <c r="D351" s="612">
        <v>0</v>
      </c>
      <c r="E351" s="612">
        <v>0</v>
      </c>
    </row>
    <row r="352" spans="1:5" ht="14.1" customHeight="1">
      <c r="A352" s="626" t="s">
        <v>826</v>
      </c>
      <c r="B352" s="612">
        <v>-783848.5</v>
      </c>
      <c r="C352" s="612">
        <v>-783848.5</v>
      </c>
      <c r="D352" s="612">
        <v>0</v>
      </c>
      <c r="E352" s="612">
        <v>0</v>
      </c>
    </row>
    <row r="353" spans="1:5" ht="14.1" customHeight="1">
      <c r="A353" s="626" t="s">
        <v>825</v>
      </c>
      <c r="B353" s="612">
        <v>-69492</v>
      </c>
      <c r="C353" s="612">
        <v>-69492</v>
      </c>
      <c r="D353" s="612">
        <v>0</v>
      </c>
      <c r="E353" s="612">
        <v>0</v>
      </c>
    </row>
    <row r="354" spans="1:5" ht="14.1" customHeight="1">
      <c r="A354" s="626" t="s">
        <v>857</v>
      </c>
      <c r="B354" s="612">
        <v>-914245.73</v>
      </c>
      <c r="C354" s="612">
        <v>-1283287.0900000001</v>
      </c>
      <c r="D354" s="612">
        <v>-369041.36</v>
      </c>
      <c r="E354" s="612">
        <v>0</v>
      </c>
    </row>
    <row r="355" spans="1:5" ht="14.1" customHeight="1">
      <c r="A355" s="626" t="s">
        <v>841</v>
      </c>
      <c r="B355" s="612">
        <v>-109397.07</v>
      </c>
      <c r="C355" s="612">
        <v>-109397.07</v>
      </c>
      <c r="D355" s="612">
        <v>0</v>
      </c>
      <c r="E355" s="612">
        <v>0</v>
      </c>
    </row>
    <row r="356" spans="1:5" ht="14.1" customHeight="1">
      <c r="A356" s="626" t="s">
        <v>862</v>
      </c>
      <c r="B356" s="612">
        <v>-3165419.03</v>
      </c>
      <c r="C356" s="612">
        <v>-3165419.03</v>
      </c>
      <c r="D356" s="612">
        <v>0</v>
      </c>
      <c r="E356" s="612">
        <v>0</v>
      </c>
    </row>
    <row r="357" spans="1:5" ht="14.1" customHeight="1">
      <c r="A357" s="626" t="s">
        <v>894</v>
      </c>
      <c r="B357" s="612">
        <v>-896737.42</v>
      </c>
      <c r="C357" s="612">
        <v>-7436210.2000000002</v>
      </c>
      <c r="D357" s="612">
        <v>-6539472.7800000003</v>
      </c>
      <c r="E357" s="612">
        <v>0</v>
      </c>
    </row>
    <row r="358" spans="1:5" ht="14.1" customHeight="1">
      <c r="A358" s="626" t="s">
        <v>1782</v>
      </c>
      <c r="B358" s="612">
        <v>-4069036.64</v>
      </c>
      <c r="C358" s="612">
        <v>-4069036.64</v>
      </c>
      <c r="D358" s="612">
        <v>0</v>
      </c>
      <c r="E358" s="612">
        <v>0</v>
      </c>
    </row>
    <row r="359" spans="1:5" ht="14.1" customHeight="1">
      <c r="A359" s="626" t="s">
        <v>863</v>
      </c>
      <c r="B359" s="612">
        <v>-4975997.8499999996</v>
      </c>
      <c r="C359" s="612">
        <v>-4975997.8499999996</v>
      </c>
      <c r="D359" s="612">
        <v>0</v>
      </c>
      <c r="E359" s="612">
        <v>0</v>
      </c>
    </row>
    <row r="360" spans="1:5" ht="14.1" customHeight="1">
      <c r="A360" s="626" t="s">
        <v>864</v>
      </c>
      <c r="B360" s="612">
        <v>-90000</v>
      </c>
      <c r="C360" s="612">
        <v>-90000</v>
      </c>
      <c r="D360" s="612">
        <v>0</v>
      </c>
      <c r="E360" s="612">
        <v>0</v>
      </c>
    </row>
    <row r="361" spans="1:5" ht="14.1" customHeight="1">
      <c r="A361" s="626" t="s">
        <v>1802</v>
      </c>
      <c r="B361" s="612">
        <v>0</v>
      </c>
      <c r="C361" s="612">
        <v>-0.01</v>
      </c>
      <c r="D361" s="612">
        <v>-0.01</v>
      </c>
      <c r="E361" s="612">
        <v>0</v>
      </c>
    </row>
    <row r="362" spans="1:5" ht="14.1" customHeight="1">
      <c r="A362" s="626" t="s">
        <v>1783</v>
      </c>
      <c r="B362" s="612">
        <v>-3111226.27</v>
      </c>
      <c r="C362" s="612">
        <v>-3111226.27</v>
      </c>
      <c r="D362" s="612">
        <v>0</v>
      </c>
      <c r="E362" s="612">
        <v>0</v>
      </c>
    </row>
    <row r="363" spans="1:5" ht="14.1" customHeight="1">
      <c r="A363" s="626" t="s">
        <v>752</v>
      </c>
      <c r="B363" s="612">
        <v>-219118.91</v>
      </c>
      <c r="C363" s="612">
        <v>149922.45000000001</v>
      </c>
      <c r="D363" s="612">
        <v>369041.36</v>
      </c>
      <c r="E363" s="612">
        <v>0</v>
      </c>
    </row>
    <row r="364" spans="1:5" ht="14.1" customHeight="1">
      <c r="A364" s="626" t="s">
        <v>1820</v>
      </c>
      <c r="B364" s="612">
        <v>29553407.690000001</v>
      </c>
      <c r="C364" s="612">
        <v>30708237.879999999</v>
      </c>
      <c r="D364" s="612">
        <v>1154830.19</v>
      </c>
      <c r="E364" s="612">
        <v>0</v>
      </c>
    </row>
    <row r="365" spans="1:5" ht="14.1" customHeight="1">
      <c r="A365" s="528" t="s">
        <v>1832</v>
      </c>
      <c r="B365" s="530">
        <f>B329+B364</f>
        <v>27218861.950000003</v>
      </c>
      <c r="C365" s="530">
        <f>C329+C364</f>
        <v>22421647.579999998</v>
      </c>
      <c r="D365" s="530">
        <f>D329+D364</f>
        <v>-4797214.3699999992</v>
      </c>
      <c r="E365" s="627">
        <v>0</v>
      </c>
    </row>
    <row r="366" spans="1:5" ht="6.75" customHeight="1"/>
    <row r="367" spans="1:5">
      <c r="A367" s="18" t="s">
        <v>332</v>
      </c>
    </row>
    <row r="368" spans="1:5" ht="30.75" customHeight="1">
      <c r="A368" s="616" t="s">
        <v>333</v>
      </c>
      <c r="B368" s="617" t="s">
        <v>249</v>
      </c>
      <c r="C368" s="617" t="s">
        <v>250</v>
      </c>
      <c r="D368" s="617" t="s">
        <v>251</v>
      </c>
    </row>
    <row r="369" spans="1:5" ht="14.1" customHeight="1">
      <c r="A369" s="626" t="s">
        <v>753</v>
      </c>
      <c r="B369" s="612">
        <v>510882.45</v>
      </c>
      <c r="C369" s="612">
        <v>215536.76</v>
      </c>
      <c r="D369" s="612">
        <v>-295345.69</v>
      </c>
    </row>
    <row r="370" spans="1:5" ht="14.1" customHeight="1">
      <c r="A370" s="626" t="s">
        <v>754</v>
      </c>
      <c r="B370" s="612">
        <v>6151927.8600000003</v>
      </c>
      <c r="C370" s="612">
        <v>6704923.0099999998</v>
      </c>
      <c r="D370" s="612">
        <v>552995.15</v>
      </c>
    </row>
    <row r="371" spans="1:5" ht="14.1" customHeight="1">
      <c r="A371" s="626" t="s">
        <v>755</v>
      </c>
      <c r="B371" s="612">
        <v>392485.76</v>
      </c>
      <c r="C371" s="612">
        <v>392485.76</v>
      </c>
      <c r="D371" s="612">
        <v>0</v>
      </c>
    </row>
    <row r="372" spans="1:5" ht="14.1" customHeight="1">
      <c r="A372" s="626" t="s">
        <v>756</v>
      </c>
      <c r="B372" s="612">
        <v>17704.330000000002</v>
      </c>
      <c r="C372" s="612">
        <v>17704.330000000002</v>
      </c>
      <c r="D372" s="612">
        <v>0</v>
      </c>
    </row>
    <row r="373" spans="1:5" ht="14.1" customHeight="1">
      <c r="A373" s="626" t="s">
        <v>757</v>
      </c>
      <c r="B373" s="612">
        <v>637898.06999999995</v>
      </c>
      <c r="C373" s="612">
        <v>576837.35</v>
      </c>
      <c r="D373" s="612">
        <v>-61060.72</v>
      </c>
    </row>
    <row r="374" spans="1:5" ht="14.1" customHeight="1">
      <c r="A374" s="626" t="s">
        <v>758</v>
      </c>
      <c r="B374" s="612">
        <v>4788301.17</v>
      </c>
      <c r="C374" s="612">
        <v>1540737.24</v>
      </c>
      <c r="D374" s="612">
        <v>-3247563.93</v>
      </c>
      <c r="E374" s="417"/>
    </row>
    <row r="375" spans="1:5" ht="14.1" customHeight="1">
      <c r="A375" s="626" t="s">
        <v>759</v>
      </c>
      <c r="B375" s="612">
        <v>4471973.8600000003</v>
      </c>
      <c r="C375" s="612">
        <v>6580807.4100000001</v>
      </c>
      <c r="D375" s="612">
        <v>2108833.5499999998</v>
      </c>
    </row>
    <row r="376" spans="1:5" ht="14.1" customHeight="1">
      <c r="A376" s="626" t="s">
        <v>760</v>
      </c>
      <c r="B376" s="612">
        <v>667130.06999999995</v>
      </c>
      <c r="C376" s="612">
        <v>2893693.26</v>
      </c>
      <c r="D376" s="612">
        <v>2226563.19</v>
      </c>
    </row>
    <row r="377" spans="1:5" ht="14.1" customHeight="1">
      <c r="A377" s="626" t="s">
        <v>761</v>
      </c>
      <c r="B377" s="612">
        <v>1967928.56</v>
      </c>
      <c r="C377" s="612">
        <v>1997107.05</v>
      </c>
      <c r="D377" s="612">
        <v>29178.49</v>
      </c>
    </row>
    <row r="378" spans="1:5" ht="14.1" customHeight="1">
      <c r="A378" s="626" t="s">
        <v>762</v>
      </c>
      <c r="B378" s="612">
        <v>482729.84</v>
      </c>
      <c r="C378" s="612">
        <v>482729.84</v>
      </c>
      <c r="D378" s="612">
        <v>0</v>
      </c>
    </row>
    <row r="379" spans="1:5" ht="14.1" customHeight="1">
      <c r="A379" s="626" t="s">
        <v>763</v>
      </c>
      <c r="B379" s="612">
        <v>147322.04999999999</v>
      </c>
      <c r="C379" s="612">
        <v>147322.04999999999</v>
      </c>
      <c r="D379" s="612">
        <v>0</v>
      </c>
    </row>
    <row r="380" spans="1:5" ht="14.1" customHeight="1">
      <c r="A380" s="626" t="s">
        <v>764</v>
      </c>
      <c r="B380" s="612">
        <v>10031.02</v>
      </c>
      <c r="C380" s="612">
        <v>10031.02</v>
      </c>
      <c r="D380" s="612">
        <v>0</v>
      </c>
    </row>
    <row r="381" spans="1:5" ht="14.1" customHeight="1">
      <c r="A381" s="626" t="s">
        <v>765</v>
      </c>
      <c r="B381" s="612">
        <v>56201.75</v>
      </c>
      <c r="C381" s="612">
        <v>56263.94</v>
      </c>
      <c r="D381" s="612">
        <v>62.19</v>
      </c>
    </row>
    <row r="382" spans="1:5" ht="14.1" customHeight="1">
      <c r="A382" s="626" t="s">
        <v>766</v>
      </c>
      <c r="B382" s="612">
        <v>113635.68</v>
      </c>
      <c r="C382" s="612">
        <v>113761.43</v>
      </c>
      <c r="D382" s="612">
        <v>125.75</v>
      </c>
    </row>
    <row r="383" spans="1:5" ht="14.1" customHeight="1">
      <c r="A383" s="626" t="s">
        <v>767</v>
      </c>
      <c r="B383" s="612">
        <v>224343.39</v>
      </c>
      <c r="C383" s="612">
        <v>224591.65</v>
      </c>
      <c r="D383" s="612">
        <v>248.26</v>
      </c>
    </row>
    <row r="384" spans="1:5" ht="14.1" customHeight="1">
      <c r="A384" s="626" t="s">
        <v>768</v>
      </c>
      <c r="B384" s="612">
        <v>13631.29</v>
      </c>
      <c r="C384" s="612">
        <v>13640.22</v>
      </c>
      <c r="D384" s="612">
        <v>8.93</v>
      </c>
    </row>
    <row r="385" spans="1:8" ht="14.1" customHeight="1">
      <c r="A385" s="626" t="s">
        <v>769</v>
      </c>
      <c r="B385" s="612">
        <v>235185.99</v>
      </c>
      <c r="C385" s="612">
        <v>235446.25</v>
      </c>
      <c r="D385" s="612">
        <v>260.26</v>
      </c>
    </row>
    <row r="386" spans="1:8" ht="14.1" customHeight="1">
      <c r="A386" s="626" t="s">
        <v>770</v>
      </c>
      <c r="B386" s="612">
        <v>10590.63</v>
      </c>
      <c r="C386" s="612">
        <v>10597.57</v>
      </c>
      <c r="D386" s="612">
        <v>6.94</v>
      </c>
    </row>
    <row r="387" spans="1:8" ht="14.1" customHeight="1">
      <c r="A387" s="626" t="s">
        <v>771</v>
      </c>
      <c r="B387" s="612">
        <v>7063629.6799999997</v>
      </c>
      <c r="C387" s="612">
        <v>7165454.6799999997</v>
      </c>
      <c r="D387" s="612">
        <v>101825</v>
      </c>
    </row>
    <row r="388" spans="1:8" ht="14.1" customHeight="1">
      <c r="A388" s="626" t="s">
        <v>908</v>
      </c>
      <c r="B388" s="612">
        <v>5349734.75</v>
      </c>
      <c r="C388" s="612">
        <v>591345.75</v>
      </c>
      <c r="D388" s="612">
        <v>-4758389</v>
      </c>
    </row>
    <row r="389" spans="1:8" ht="14.1" customHeight="1">
      <c r="A389" s="626" t="s">
        <v>909</v>
      </c>
      <c r="B389" s="612">
        <v>659474.64</v>
      </c>
      <c r="C389" s="612">
        <v>0</v>
      </c>
      <c r="D389" s="612">
        <v>-659474.64</v>
      </c>
    </row>
    <row r="390" spans="1:8" ht="14.1" customHeight="1">
      <c r="A390" s="626" t="s">
        <v>1784</v>
      </c>
      <c r="B390" s="612">
        <v>2740.37</v>
      </c>
      <c r="C390" s="612">
        <v>0</v>
      </c>
      <c r="D390" s="612">
        <v>-2740.37</v>
      </c>
    </row>
    <row r="391" spans="1:8" ht="14.1" customHeight="1">
      <c r="A391" s="626" t="s">
        <v>1821</v>
      </c>
      <c r="B391" s="625">
        <v>0</v>
      </c>
      <c r="C391" s="612">
        <v>3008473.86</v>
      </c>
      <c r="D391" s="612">
        <v>3008473.86</v>
      </c>
    </row>
    <row r="392" spans="1:8" ht="13.5" customHeight="1">
      <c r="A392" s="626" t="s">
        <v>1822</v>
      </c>
      <c r="B392" s="625">
        <v>0</v>
      </c>
      <c r="C392" s="612">
        <v>5219534.5199999996</v>
      </c>
      <c r="D392" s="612">
        <v>5219534.5199999996</v>
      </c>
    </row>
    <row r="393" spans="1:8" ht="12.75" customHeight="1">
      <c r="A393" s="626" t="s">
        <v>772</v>
      </c>
      <c r="B393" s="612">
        <v>4680689.78</v>
      </c>
      <c r="C393" s="612">
        <v>4613702.46</v>
      </c>
      <c r="D393" s="612">
        <v>-66987.320000000007</v>
      </c>
    </row>
    <row r="394" spans="1:8" ht="17.25" customHeight="1">
      <c r="A394" s="623" t="s">
        <v>1833</v>
      </c>
      <c r="B394" s="622">
        <f>SUM(B369:B393)</f>
        <v>38656172.989999995</v>
      </c>
      <c r="C394" s="622">
        <f>SUM(C369:C393)</f>
        <v>42812727.409999996</v>
      </c>
      <c r="D394" s="622">
        <f>SUM(D369:D393)</f>
        <v>4156554.4199999985</v>
      </c>
      <c r="F394" s="410"/>
      <c r="G394" s="410"/>
      <c r="H394" s="410"/>
    </row>
    <row r="395" spans="1:8" ht="16.5" customHeight="1">
      <c r="A395" s="621" t="s">
        <v>1823</v>
      </c>
      <c r="B395" s="624">
        <f>B394</f>
        <v>38656172.989999995</v>
      </c>
      <c r="C395" s="624">
        <f>C394</f>
        <v>42812727.409999996</v>
      </c>
      <c r="D395" s="624">
        <f>D394</f>
        <v>4156554.4199999985</v>
      </c>
    </row>
    <row r="396" spans="1:8" ht="18" customHeight="1"/>
    <row r="397" spans="1:8" ht="24" customHeight="1">
      <c r="A397" s="107" t="s">
        <v>334</v>
      </c>
      <c r="B397" s="108" t="s">
        <v>251</v>
      </c>
      <c r="C397" s="66" t="s">
        <v>260</v>
      </c>
      <c r="D397" s="78"/>
    </row>
    <row r="398" spans="1:8" ht="13.5" customHeight="1">
      <c r="A398" s="67" t="s">
        <v>773</v>
      </c>
      <c r="B398" s="571" t="s">
        <v>645</v>
      </c>
      <c r="C398" s="68"/>
      <c r="D398" s="78"/>
    </row>
    <row r="399" spans="1:8" ht="7.5" customHeight="1">
      <c r="A399" s="69"/>
      <c r="B399" s="572"/>
      <c r="C399" s="70"/>
      <c r="D399" s="78"/>
    </row>
    <row r="400" spans="1:8" ht="13.5" customHeight="1">
      <c r="A400" s="69" t="s">
        <v>647</v>
      </c>
      <c r="B400" s="414">
        <f>B401</f>
        <v>0</v>
      </c>
      <c r="C400" s="70"/>
      <c r="D400" s="78"/>
    </row>
    <row r="401" spans="1:6" ht="13.5" customHeight="1">
      <c r="A401" s="403" t="s">
        <v>791</v>
      </c>
      <c r="B401" s="412">
        <v>0</v>
      </c>
      <c r="C401" s="70"/>
      <c r="D401" s="78"/>
    </row>
    <row r="402" spans="1:6" ht="13.5" customHeight="1">
      <c r="A402" s="17" t="s">
        <v>653</v>
      </c>
      <c r="B402" s="583">
        <f>SUM(B403:B408)</f>
        <v>794434.64</v>
      </c>
      <c r="C402" s="583">
        <f>SUM(C403:C408)</f>
        <v>0</v>
      </c>
      <c r="D402" s="78"/>
    </row>
    <row r="403" spans="1:6" ht="13.5" customHeight="1">
      <c r="A403" s="453" t="s">
        <v>774</v>
      </c>
      <c r="B403" s="454">
        <v>446039.87</v>
      </c>
      <c r="C403" s="84">
        <v>0</v>
      </c>
      <c r="D403" s="78"/>
    </row>
    <row r="404" spans="1:6" ht="13.5" customHeight="1">
      <c r="A404" s="403" t="s">
        <v>775</v>
      </c>
      <c r="B404" s="412">
        <v>34681.599999999999</v>
      </c>
      <c r="C404" s="73">
        <v>0</v>
      </c>
      <c r="D404" s="78"/>
    </row>
    <row r="405" spans="1:6" ht="13.5" customHeight="1">
      <c r="A405" s="403" t="s">
        <v>776</v>
      </c>
      <c r="B405" s="412"/>
      <c r="C405" s="73">
        <v>0</v>
      </c>
      <c r="D405" s="78"/>
    </row>
    <row r="406" spans="1:6" ht="13.5" customHeight="1">
      <c r="A406" s="403" t="s">
        <v>777</v>
      </c>
      <c r="B406" s="412">
        <v>289500</v>
      </c>
      <c r="C406" s="73">
        <v>0</v>
      </c>
      <c r="D406" s="78"/>
    </row>
    <row r="407" spans="1:6" ht="13.5" customHeight="1">
      <c r="A407" s="403" t="s">
        <v>778</v>
      </c>
      <c r="B407" s="412">
        <v>24213.17</v>
      </c>
      <c r="C407" s="73">
        <v>0</v>
      </c>
      <c r="D407" s="78"/>
    </row>
    <row r="408" spans="1:6" ht="13.5" customHeight="1">
      <c r="A408" s="403" t="s">
        <v>779</v>
      </c>
      <c r="B408" s="412">
        <v>0</v>
      </c>
      <c r="C408" s="73">
        <v>0</v>
      </c>
      <c r="D408" s="78"/>
      <c r="E408" s="522"/>
    </row>
    <row r="409" spans="1:6" ht="13.5" customHeight="1">
      <c r="A409" s="69" t="s">
        <v>780</v>
      </c>
      <c r="B409" s="451" t="s">
        <v>645</v>
      </c>
      <c r="C409" s="70"/>
      <c r="D409" s="78"/>
      <c r="E409" s="522"/>
      <c r="F409" s="522"/>
    </row>
    <row r="410" spans="1:6" ht="11.25" customHeight="1">
      <c r="A410" s="17"/>
      <c r="B410" s="82"/>
      <c r="C410" s="71"/>
      <c r="D410" s="522"/>
      <c r="E410" s="522"/>
      <c r="F410" s="522"/>
    </row>
    <row r="411" spans="1:6" ht="18" customHeight="1">
      <c r="B411" s="477">
        <f>B402+B400</f>
        <v>794434.64</v>
      </c>
      <c r="C411" s="404">
        <f>C402</f>
        <v>0</v>
      </c>
      <c r="E411" s="522"/>
      <c r="F411" s="522"/>
    </row>
    <row r="412" spans="1:6">
      <c r="E412" s="522"/>
      <c r="F412" s="522"/>
    </row>
    <row r="413" spans="1:6">
      <c r="A413" s="18" t="s">
        <v>335</v>
      </c>
      <c r="E413" s="522"/>
      <c r="F413" s="522"/>
    </row>
    <row r="414" spans="1:6" ht="12" customHeight="1">
      <c r="A414" s="18" t="s">
        <v>336</v>
      </c>
      <c r="B414" s="47"/>
      <c r="C414" s="47"/>
      <c r="D414" s="47"/>
      <c r="E414" s="522"/>
      <c r="F414" s="522"/>
    </row>
    <row r="415" spans="1:6" ht="12.75" customHeight="1">
      <c r="A415" s="589" t="s">
        <v>261</v>
      </c>
      <c r="B415" s="590"/>
      <c r="C415" s="590"/>
      <c r="D415" s="591"/>
      <c r="E415" s="522"/>
      <c r="F415" s="522"/>
    </row>
    <row r="416" spans="1:6">
      <c r="A416" s="592" t="s">
        <v>1882</v>
      </c>
      <c r="B416" s="593"/>
      <c r="C416" s="593"/>
      <c r="D416" s="594"/>
      <c r="E416" s="522"/>
      <c r="F416" s="112"/>
    </row>
    <row r="417" spans="1:6">
      <c r="A417" s="595" t="s">
        <v>262</v>
      </c>
      <c r="B417" s="596"/>
      <c r="C417" s="596"/>
      <c r="D417" s="597"/>
      <c r="E417" s="522"/>
      <c r="F417" s="112"/>
    </row>
    <row r="418" spans="1:6">
      <c r="A418" s="598" t="s">
        <v>263</v>
      </c>
      <c r="B418" s="599"/>
      <c r="C418" s="467"/>
      <c r="D418" s="573">
        <v>51270907.409999996</v>
      </c>
      <c r="E418" s="522"/>
      <c r="F418" s="112"/>
    </row>
    <row r="419" spans="1:6">
      <c r="A419" s="600"/>
      <c r="B419" s="601"/>
      <c r="C419" s="466"/>
      <c r="D419" s="465">
        <f>SUM(C419:C425)</f>
        <v>10.6</v>
      </c>
      <c r="E419" s="522"/>
      <c r="F419" s="112"/>
    </row>
    <row r="420" spans="1:6">
      <c r="A420" s="601" t="s">
        <v>265</v>
      </c>
      <c r="B420" s="587"/>
      <c r="C420" s="464" t="s">
        <v>264</v>
      </c>
      <c r="D420" s="463"/>
      <c r="E420" s="522"/>
      <c r="F420" s="522"/>
    </row>
    <row r="421" spans="1:6">
      <c r="A421" s="587" t="s">
        <v>266</v>
      </c>
      <c r="B421" s="587"/>
      <c r="C421" s="464" t="s">
        <v>264</v>
      </c>
      <c r="D421" s="463"/>
      <c r="E421" s="522"/>
      <c r="F421" s="522"/>
    </row>
    <row r="422" spans="1:6" ht="12.75" customHeight="1">
      <c r="A422" s="587" t="s">
        <v>267</v>
      </c>
      <c r="B422" s="587"/>
      <c r="C422" s="464" t="s">
        <v>264</v>
      </c>
      <c r="D422" s="463"/>
      <c r="E422" s="522"/>
      <c r="F422" s="522"/>
    </row>
    <row r="423" spans="1:6">
      <c r="A423" s="587" t="s">
        <v>268</v>
      </c>
      <c r="B423" s="587"/>
      <c r="C423" s="464" t="s">
        <v>264</v>
      </c>
      <c r="D423" s="463"/>
      <c r="E423" s="522"/>
      <c r="F423" s="522"/>
    </row>
    <row r="424" spans="1:6">
      <c r="A424" s="587" t="s">
        <v>269</v>
      </c>
      <c r="B424" s="603"/>
      <c r="C424" s="462" t="s">
        <v>264</v>
      </c>
      <c r="D424" s="463"/>
      <c r="E424" s="112"/>
      <c r="F424" s="522"/>
    </row>
    <row r="425" spans="1:6">
      <c r="A425" s="602" t="s">
        <v>270</v>
      </c>
      <c r="B425" s="603"/>
      <c r="C425" s="462">
        <v>10.6</v>
      </c>
      <c r="D425" s="467"/>
      <c r="E425" s="522"/>
      <c r="F425" s="522"/>
    </row>
    <row r="426" spans="1:6">
      <c r="A426" s="600"/>
      <c r="B426" s="601"/>
      <c r="C426" s="466"/>
      <c r="D426" s="465">
        <f>SUM(C426:C430)</f>
        <v>0</v>
      </c>
      <c r="E426" s="522"/>
      <c r="F426" s="522"/>
    </row>
    <row r="427" spans="1:6">
      <c r="A427" s="601" t="s">
        <v>271</v>
      </c>
      <c r="B427" s="587"/>
      <c r="C427" s="464" t="s">
        <v>264</v>
      </c>
      <c r="D427" s="463"/>
      <c r="E427" s="522"/>
      <c r="F427" s="522"/>
    </row>
    <row r="428" spans="1:6">
      <c r="A428" s="587" t="s">
        <v>272</v>
      </c>
      <c r="B428" s="587"/>
      <c r="C428" s="464" t="s">
        <v>264</v>
      </c>
      <c r="D428" s="463"/>
      <c r="E428" s="522"/>
      <c r="F428" s="522"/>
    </row>
    <row r="429" spans="1:6">
      <c r="A429" s="587" t="s">
        <v>273</v>
      </c>
      <c r="B429" s="587"/>
      <c r="C429" s="464" t="s">
        <v>264</v>
      </c>
      <c r="D429" s="463"/>
      <c r="E429" s="522"/>
      <c r="F429" s="487"/>
    </row>
    <row r="430" spans="1:6">
      <c r="A430" s="587" t="s">
        <v>274</v>
      </c>
      <c r="B430" s="605"/>
      <c r="C430" s="527">
        <v>0</v>
      </c>
      <c r="D430" s="468"/>
      <c r="E430" s="419"/>
      <c r="F430" s="522"/>
    </row>
    <row r="431" spans="1:6">
      <c r="A431" s="604" t="s">
        <v>275</v>
      </c>
      <c r="B431" s="600"/>
      <c r="C431" s="467"/>
      <c r="D431" s="467"/>
      <c r="E431" s="418"/>
      <c r="F431" s="522"/>
    </row>
    <row r="432" spans="1:6" ht="14.25" customHeight="1">
      <c r="A432" s="600"/>
      <c r="E432" s="419"/>
      <c r="F432" s="522"/>
    </row>
    <row r="433" spans="1:6">
      <c r="A433" s="606" t="s">
        <v>817</v>
      </c>
      <c r="B433" s="606"/>
      <c r="C433" s="467"/>
      <c r="D433" s="469">
        <f>D418+D419-D426</f>
        <v>51270918.009999998</v>
      </c>
      <c r="E433" s="419"/>
      <c r="F433" s="112"/>
    </row>
    <row r="434" spans="1:6" ht="7.5" customHeight="1">
      <c r="A434" s="47"/>
      <c r="E434" s="522"/>
      <c r="F434" s="522"/>
    </row>
    <row r="435" spans="1:6" ht="12.75" customHeight="1">
      <c r="A435" s="589" t="s">
        <v>276</v>
      </c>
      <c r="B435" s="590"/>
      <c r="C435" s="590"/>
      <c r="D435" s="591"/>
      <c r="E435" s="522"/>
      <c r="F435" s="522"/>
    </row>
    <row r="436" spans="1:6">
      <c r="A436" s="592" t="s">
        <v>1882</v>
      </c>
      <c r="B436" s="593"/>
      <c r="C436" s="593"/>
      <c r="D436" s="594"/>
      <c r="E436" s="522"/>
      <c r="F436" s="522"/>
    </row>
    <row r="437" spans="1:6">
      <c r="A437" s="595" t="s">
        <v>262</v>
      </c>
      <c r="B437" s="596"/>
      <c r="C437" s="596"/>
      <c r="D437" s="597"/>
      <c r="E437" s="522"/>
      <c r="F437" s="522"/>
    </row>
    <row r="438" spans="1:6">
      <c r="A438" s="598" t="s">
        <v>277</v>
      </c>
      <c r="B438" s="599"/>
      <c r="C438" s="467"/>
      <c r="D438" s="574">
        <v>42772786.189999998</v>
      </c>
      <c r="E438" s="522"/>
      <c r="F438" s="522"/>
    </row>
    <row r="439" spans="1:6">
      <c r="A439" s="600"/>
      <c r="B439" s="607"/>
      <c r="C439" s="466"/>
      <c r="D439" s="470">
        <f>SUM(C439:C457)</f>
        <v>0</v>
      </c>
      <c r="E439" s="522"/>
      <c r="F439" s="522"/>
    </row>
    <row r="440" spans="1:6">
      <c r="A440" s="607" t="s">
        <v>278</v>
      </c>
      <c r="B440" s="587"/>
      <c r="C440" s="462">
        <v>0</v>
      </c>
      <c r="D440" s="471"/>
      <c r="E440" s="522"/>
      <c r="F440" s="522"/>
    </row>
    <row r="441" spans="1:6">
      <c r="A441" s="587" t="s">
        <v>279</v>
      </c>
      <c r="B441" s="587"/>
      <c r="C441" s="462">
        <v>0</v>
      </c>
      <c r="D441" s="472"/>
      <c r="E441" s="112"/>
      <c r="F441" s="522"/>
    </row>
    <row r="442" spans="1:6">
      <c r="A442" s="587" t="s">
        <v>280</v>
      </c>
      <c r="B442" s="587"/>
      <c r="C442" s="462">
        <v>0</v>
      </c>
      <c r="D442" s="472"/>
      <c r="E442" s="112"/>
      <c r="F442" s="522"/>
    </row>
    <row r="443" spans="1:6">
      <c r="A443" s="587" t="s">
        <v>281</v>
      </c>
      <c r="B443" s="587"/>
      <c r="C443" s="462">
        <v>0</v>
      </c>
      <c r="D443" s="472"/>
      <c r="E443" s="112"/>
      <c r="F443" s="522"/>
    </row>
    <row r="444" spans="1:6">
      <c r="A444" s="587" t="s">
        <v>282</v>
      </c>
      <c r="B444" s="587"/>
      <c r="C444" s="462">
        <v>0</v>
      </c>
      <c r="D444" s="472"/>
      <c r="E444" s="112"/>
      <c r="F444" s="522"/>
    </row>
    <row r="445" spans="1:6">
      <c r="A445" s="587" t="s">
        <v>283</v>
      </c>
      <c r="B445" s="587"/>
      <c r="C445" s="462">
        <v>0</v>
      </c>
      <c r="D445" s="472"/>
      <c r="E445" s="112"/>
      <c r="F445" s="112"/>
    </row>
    <row r="446" spans="1:6">
      <c r="A446" s="587" t="s">
        <v>284</v>
      </c>
      <c r="B446" s="587"/>
      <c r="C446" s="462">
        <v>0</v>
      </c>
      <c r="D446" s="473"/>
      <c r="E446" s="112"/>
      <c r="F446" s="112"/>
    </row>
    <row r="447" spans="1:6">
      <c r="A447" s="587" t="s">
        <v>285</v>
      </c>
      <c r="B447" s="587"/>
      <c r="C447" s="462">
        <v>0</v>
      </c>
      <c r="D447" s="474"/>
      <c r="E447" s="112"/>
      <c r="F447" s="112"/>
    </row>
    <row r="448" spans="1:6">
      <c r="A448" s="587" t="s">
        <v>286</v>
      </c>
      <c r="B448" s="587"/>
      <c r="C448" s="462">
        <v>0</v>
      </c>
      <c r="D448" s="475"/>
      <c r="E448" s="112"/>
      <c r="F448" s="112"/>
    </row>
    <row r="449" spans="1:9">
      <c r="A449" s="587" t="s">
        <v>287</v>
      </c>
      <c r="B449" s="587"/>
      <c r="C449" s="462">
        <v>0</v>
      </c>
      <c r="D449" s="475"/>
      <c r="E449" s="112"/>
      <c r="F449" s="112"/>
    </row>
    <row r="450" spans="1:9">
      <c r="A450" s="587" t="s">
        <v>881</v>
      </c>
      <c r="B450" s="587"/>
      <c r="C450" s="462">
        <v>0</v>
      </c>
      <c r="D450" s="475"/>
      <c r="E450" s="112"/>
      <c r="F450" s="112"/>
    </row>
    <row r="451" spans="1:9">
      <c r="A451" s="587" t="s">
        <v>288</v>
      </c>
      <c r="B451" s="587"/>
      <c r="C451" s="464" t="s">
        <v>264</v>
      </c>
      <c r="D451" s="475"/>
      <c r="E451" s="112"/>
      <c r="F451" s="112"/>
    </row>
    <row r="452" spans="1:9">
      <c r="A452" s="587" t="s">
        <v>289</v>
      </c>
      <c r="B452" s="587"/>
      <c r="C452" s="464" t="s">
        <v>264</v>
      </c>
      <c r="D452" s="475"/>
      <c r="E452" s="112"/>
      <c r="F452" s="112"/>
      <c r="G452" s="113"/>
    </row>
    <row r="453" spans="1:9">
      <c r="A453" s="587" t="s">
        <v>290</v>
      </c>
      <c r="B453" s="587"/>
      <c r="C453" s="464" t="s">
        <v>264</v>
      </c>
      <c r="D453" s="475"/>
      <c r="E453" s="112"/>
      <c r="F453" s="112"/>
      <c r="G453" s="113"/>
    </row>
    <row r="454" spans="1:9">
      <c r="A454" s="587" t="s">
        <v>291</v>
      </c>
      <c r="B454" s="587"/>
      <c r="C454" s="464" t="s">
        <v>264</v>
      </c>
      <c r="D454" s="475"/>
      <c r="E454" s="112"/>
      <c r="F454" s="420"/>
    </row>
    <row r="455" spans="1:9">
      <c r="A455" s="587" t="s">
        <v>292</v>
      </c>
      <c r="B455" s="587"/>
      <c r="C455" s="464" t="s">
        <v>264</v>
      </c>
      <c r="D455" s="475"/>
      <c r="E455" s="112"/>
      <c r="F455" s="112"/>
      <c r="I455" s="113"/>
    </row>
    <row r="456" spans="1:9">
      <c r="A456" s="587" t="s">
        <v>293</v>
      </c>
      <c r="B456" s="587"/>
      <c r="C456" s="464" t="s">
        <v>264</v>
      </c>
      <c r="D456" s="475"/>
      <c r="E456" s="112"/>
      <c r="F456" s="112"/>
      <c r="I456" s="113"/>
    </row>
    <row r="457" spans="1:9" ht="12.75" customHeight="1">
      <c r="A457" s="587" t="s">
        <v>294</v>
      </c>
      <c r="B457" s="609"/>
      <c r="C457" s="462">
        <v>0</v>
      </c>
      <c r="D457" s="475"/>
      <c r="E457" s="112"/>
      <c r="F457" s="112"/>
      <c r="I457" s="113"/>
    </row>
    <row r="458" spans="1:9">
      <c r="A458" s="608" t="s">
        <v>295</v>
      </c>
      <c r="B458" s="600"/>
      <c r="C458" s="467"/>
      <c r="D458" s="467"/>
      <c r="E458" s="522"/>
      <c r="F458" s="112"/>
      <c r="I458" s="113"/>
    </row>
    <row r="459" spans="1:9" ht="15" customHeight="1">
      <c r="A459" s="600"/>
      <c r="B459" s="607"/>
      <c r="C459" s="466"/>
      <c r="D459" s="470">
        <f>SUM(C459:C467)</f>
        <v>211541.51</v>
      </c>
      <c r="E459" s="522"/>
      <c r="F459" s="112"/>
      <c r="I459" s="113"/>
    </row>
    <row r="460" spans="1:9">
      <c r="A460" s="607" t="s">
        <v>296</v>
      </c>
      <c r="B460" s="587"/>
      <c r="C460" s="462">
        <v>0</v>
      </c>
      <c r="D460" s="475"/>
      <c r="E460" s="522"/>
      <c r="F460" s="112"/>
      <c r="I460" s="113"/>
    </row>
    <row r="461" spans="1:9" ht="12.75" customHeight="1">
      <c r="A461" s="587" t="s">
        <v>297</v>
      </c>
      <c r="B461" s="587"/>
      <c r="C461" s="462">
        <v>0</v>
      </c>
      <c r="D461" s="475"/>
      <c r="E461" s="522"/>
      <c r="F461" s="522"/>
      <c r="I461" s="113"/>
    </row>
    <row r="462" spans="1:9">
      <c r="A462" s="587" t="s">
        <v>114</v>
      </c>
      <c r="B462" s="587"/>
      <c r="C462" s="464" t="s">
        <v>264</v>
      </c>
      <c r="D462" s="475"/>
      <c r="E462" s="522"/>
      <c r="F462" s="522"/>
    </row>
    <row r="463" spans="1:9">
      <c r="A463" s="587" t="s">
        <v>298</v>
      </c>
      <c r="B463" s="587"/>
      <c r="C463" s="464" t="s">
        <v>264</v>
      </c>
      <c r="D463" s="475"/>
      <c r="E463" s="522"/>
      <c r="F463" s="522"/>
    </row>
    <row r="464" spans="1:9" ht="12.75" customHeight="1">
      <c r="A464" s="587" t="s">
        <v>299</v>
      </c>
      <c r="B464" s="587"/>
      <c r="C464" s="464" t="s">
        <v>264</v>
      </c>
      <c r="D464" s="475"/>
      <c r="E464" s="522"/>
      <c r="F464" s="522"/>
    </row>
    <row r="465" spans="1:6">
      <c r="A465" s="587" t="s">
        <v>300</v>
      </c>
      <c r="B465" s="587"/>
      <c r="C465" s="462">
        <v>0</v>
      </c>
      <c r="D465" s="475"/>
      <c r="E465" s="522"/>
      <c r="F465" s="522"/>
    </row>
    <row r="466" spans="1:6">
      <c r="A466" s="587" t="s">
        <v>117</v>
      </c>
      <c r="B466" s="609"/>
      <c r="C466" s="462">
        <v>1</v>
      </c>
      <c r="D466" s="475"/>
      <c r="E466" s="522"/>
      <c r="F466" s="522"/>
    </row>
    <row r="467" spans="1:6">
      <c r="A467" s="608" t="s">
        <v>301</v>
      </c>
      <c r="B467" s="210"/>
      <c r="C467" s="618">
        <v>211540.51</v>
      </c>
      <c r="D467" s="467"/>
      <c r="E467" s="487"/>
      <c r="F467" s="522"/>
    </row>
    <row r="468" spans="1:6">
      <c r="A468" s="600"/>
      <c r="C468" s="467"/>
      <c r="E468" s="112"/>
      <c r="F468" s="522"/>
    </row>
    <row r="469" spans="1:6">
      <c r="A469" s="524" t="s">
        <v>818</v>
      </c>
      <c r="D469" s="476">
        <f>D438-D439+D459</f>
        <v>42984327.699999996</v>
      </c>
      <c r="E469" s="114"/>
      <c r="F469" s="112"/>
    </row>
    <row r="470" spans="1:6" ht="9" customHeight="1">
      <c r="D470" s="430"/>
      <c r="E470" s="522"/>
      <c r="F470" s="522"/>
    </row>
    <row r="471" spans="1:6" ht="5.25" customHeight="1">
      <c r="B471" s="588"/>
      <c r="C471" s="588"/>
      <c r="D471" s="588"/>
      <c r="E471" s="588"/>
      <c r="F471" s="522"/>
    </row>
    <row r="472" spans="1:6">
      <c r="A472" s="588" t="s">
        <v>338</v>
      </c>
      <c r="B472" s="523"/>
      <c r="C472" s="523"/>
      <c r="D472" s="523"/>
      <c r="E472" s="523"/>
      <c r="F472" s="522"/>
    </row>
    <row r="473" spans="1:6" ht="7.5" customHeight="1">
      <c r="A473" s="523"/>
      <c r="E473" s="585"/>
      <c r="F473" s="522"/>
    </row>
    <row r="474" spans="1:6" ht="21" customHeight="1">
      <c r="A474" s="86" t="s">
        <v>339</v>
      </c>
      <c r="B474" s="87" t="s">
        <v>249</v>
      </c>
      <c r="C474" s="106" t="s">
        <v>250</v>
      </c>
      <c r="D474" s="106" t="s">
        <v>251</v>
      </c>
      <c r="E474" s="584"/>
      <c r="F474" s="522"/>
    </row>
    <row r="475" spans="1:6" ht="15">
      <c r="A475" s="568" t="s">
        <v>1785</v>
      </c>
      <c r="B475" s="412">
        <v>0</v>
      </c>
      <c r="C475" s="612">
        <v>105279655.56</v>
      </c>
      <c r="D475" s="612">
        <v>105279655.56</v>
      </c>
      <c r="E475" s="584"/>
      <c r="F475" s="522"/>
    </row>
    <row r="476" spans="1:6" ht="15">
      <c r="A476" s="568" t="s">
        <v>1786</v>
      </c>
      <c r="B476" s="412">
        <v>0</v>
      </c>
      <c r="C476" s="612">
        <v>-62653763.289999999</v>
      </c>
      <c r="D476" s="612">
        <v>-62653763.289999999</v>
      </c>
      <c r="E476" s="584"/>
      <c r="F476" s="570"/>
    </row>
    <row r="477" spans="1:6" ht="15">
      <c r="A477" s="568" t="s">
        <v>1787</v>
      </c>
      <c r="B477" s="412">
        <v>0</v>
      </c>
      <c r="C477" s="612">
        <v>8645015.1400000006</v>
      </c>
      <c r="D477" s="612">
        <v>8645015.1400000006</v>
      </c>
      <c r="E477" s="584"/>
      <c r="F477" s="569"/>
    </row>
    <row r="478" spans="1:6">
      <c r="A478" s="568" t="s">
        <v>1788</v>
      </c>
      <c r="B478" s="412">
        <v>0</v>
      </c>
      <c r="E478" s="584"/>
      <c r="F478" s="569"/>
    </row>
    <row r="479" spans="1:6" ht="15">
      <c r="A479" s="568" t="s">
        <v>1789</v>
      </c>
      <c r="B479" s="412">
        <v>0</v>
      </c>
      <c r="C479" s="612">
        <v>-51270907.409999996</v>
      </c>
      <c r="D479" s="612">
        <v>-51270907.409999996</v>
      </c>
      <c r="E479" s="584"/>
      <c r="F479" s="569"/>
    </row>
    <row r="480" spans="1:6" ht="15">
      <c r="A480" s="568" t="s">
        <v>1790</v>
      </c>
      <c r="B480" s="412">
        <v>0</v>
      </c>
      <c r="C480" s="612">
        <v>-105279655.56</v>
      </c>
      <c r="D480" s="612">
        <v>-105279655.56</v>
      </c>
      <c r="E480" s="584"/>
      <c r="F480" s="569"/>
    </row>
    <row r="481" spans="1:6" ht="15">
      <c r="A481" s="568" t="s">
        <v>1791</v>
      </c>
      <c r="B481" s="412">
        <v>0</v>
      </c>
      <c r="C481" s="612">
        <v>68517973.25</v>
      </c>
      <c r="D481" s="612">
        <v>68517973.25</v>
      </c>
      <c r="E481" s="584"/>
      <c r="F481" s="569"/>
    </row>
    <row r="482" spans="1:6" ht="15">
      <c r="A482" s="568" t="s">
        <v>1792</v>
      </c>
      <c r="B482" s="412">
        <v>0</v>
      </c>
      <c r="C482" s="612">
        <v>-8645015.1400000006</v>
      </c>
      <c r="D482" s="612">
        <v>-8645015.1400000006</v>
      </c>
      <c r="E482" s="584"/>
      <c r="F482" s="569"/>
    </row>
    <row r="483" spans="1:6" ht="15">
      <c r="A483" s="568" t="s">
        <v>1793</v>
      </c>
      <c r="B483" s="412"/>
      <c r="C483" s="612">
        <v>2633911.2599999998</v>
      </c>
      <c r="D483" s="612">
        <v>2633911.2599999998</v>
      </c>
      <c r="E483" s="584"/>
      <c r="F483" s="582"/>
    </row>
    <row r="484" spans="1:6">
      <c r="A484" s="568" t="s">
        <v>1794</v>
      </c>
      <c r="B484" s="412"/>
      <c r="E484" s="584"/>
      <c r="F484" s="582"/>
    </row>
    <row r="485" spans="1:6">
      <c r="A485" s="568" t="s">
        <v>1795</v>
      </c>
      <c r="B485" s="412"/>
      <c r="C485" s="566">
        <v>0</v>
      </c>
      <c r="D485" s="566">
        <v>0</v>
      </c>
      <c r="E485" s="584"/>
      <c r="F485" s="582"/>
    </row>
    <row r="486" spans="1:6" ht="15">
      <c r="A486" s="568" t="s">
        <v>1796</v>
      </c>
      <c r="B486" s="412"/>
      <c r="C486" s="612">
        <v>42772786.189999998</v>
      </c>
      <c r="D486" s="612">
        <v>42772786.189999998</v>
      </c>
      <c r="E486" s="584"/>
      <c r="F486" s="582"/>
    </row>
    <row r="487" spans="1:6">
      <c r="A487" s="568" t="s">
        <v>1797</v>
      </c>
      <c r="B487" s="412">
        <v>0</v>
      </c>
      <c r="C487" s="412"/>
      <c r="D487" s="412"/>
      <c r="E487" s="584"/>
      <c r="F487" s="569"/>
    </row>
    <row r="488" spans="1:6" ht="12.75" customHeight="1">
      <c r="A488" s="568" t="s">
        <v>1798</v>
      </c>
      <c r="B488" s="412">
        <v>0</v>
      </c>
      <c r="C488" s="566">
        <v>0</v>
      </c>
      <c r="D488" s="566">
        <v>0</v>
      </c>
      <c r="E488" s="586"/>
      <c r="F488" s="522"/>
    </row>
    <row r="489" spans="1:6" ht="21" customHeight="1">
      <c r="A489" s="480" t="s">
        <v>895</v>
      </c>
      <c r="B489" s="480">
        <f>SUM(B475:B488)</f>
        <v>0</v>
      </c>
      <c r="C489" s="480">
        <f t="shared" ref="C489:D489" si="1">SUM(C475:C488)</f>
        <v>-7.4505805969238281E-9</v>
      </c>
      <c r="D489" s="480">
        <f t="shared" si="1"/>
        <v>-7.4505805969238281E-9</v>
      </c>
      <c r="E489" s="522"/>
      <c r="F489" s="522"/>
    </row>
    <row r="490" spans="1:6" ht="6.75" customHeight="1">
      <c r="B490" s="47"/>
      <c r="C490" s="47"/>
      <c r="D490" s="47"/>
      <c r="F490" s="522"/>
    </row>
    <row r="491" spans="1:6">
      <c r="A491" s="20" t="s">
        <v>76</v>
      </c>
      <c r="B491" s="47"/>
      <c r="C491" s="47"/>
      <c r="D491" s="47"/>
    </row>
    <row r="492" spans="1:6">
      <c r="B492" s="47"/>
      <c r="C492" s="47"/>
      <c r="D492" s="47"/>
    </row>
    <row r="493" spans="1:6">
      <c r="B493" s="47"/>
      <c r="C493" s="47"/>
      <c r="D493" s="47"/>
    </row>
    <row r="495" spans="1:6">
      <c r="B495" s="47"/>
      <c r="F495" s="522"/>
    </row>
    <row r="496" spans="1:6">
      <c r="A496" s="52"/>
      <c r="B496" s="47"/>
      <c r="F496" s="50"/>
    </row>
    <row r="497" spans="1:6">
      <c r="A497" s="620" t="s">
        <v>832</v>
      </c>
      <c r="B497" s="47"/>
      <c r="C497" s="632" t="s">
        <v>858</v>
      </c>
      <c r="D497" s="632"/>
      <c r="E497" s="632"/>
      <c r="F497" s="115"/>
    </row>
    <row r="498" spans="1:6" ht="12.75" customHeight="1">
      <c r="A498" s="619" t="s">
        <v>830</v>
      </c>
      <c r="B498" s="47"/>
      <c r="C498" s="631" t="s">
        <v>885</v>
      </c>
      <c r="D498" s="631"/>
      <c r="E498" s="631"/>
      <c r="F498" s="116"/>
    </row>
    <row r="499" spans="1:6" ht="13.5" customHeight="1">
      <c r="A499" s="619"/>
      <c r="B499" s="47"/>
      <c r="C499" s="631"/>
      <c r="D499" s="631"/>
      <c r="E499" s="631"/>
      <c r="F499" s="47"/>
    </row>
    <row r="500" spans="1:6">
      <c r="A500" s="47"/>
      <c r="F500" s="47"/>
    </row>
    <row r="501" spans="1:6" ht="12.75" customHeight="1"/>
    <row r="504" spans="1:6" ht="12.75" customHeight="1"/>
  </sheetData>
  <mergeCells count="16">
    <mergeCell ref="C229:D229"/>
    <mergeCell ref="C237:D237"/>
    <mergeCell ref="C497:E497"/>
    <mergeCell ref="C498:E499"/>
    <mergeCell ref="C192:D192"/>
    <mergeCell ref="A1:E1"/>
    <mergeCell ref="A2:F2"/>
    <mergeCell ref="A3:F3"/>
    <mergeCell ref="A7:E7"/>
    <mergeCell ref="C55:E55"/>
    <mergeCell ref="C185:D185"/>
    <mergeCell ref="C62:D62"/>
    <mergeCell ref="C131:D131"/>
    <mergeCell ref="A143:C143"/>
    <mergeCell ref="C174:D174"/>
    <mergeCell ref="C180:D180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41 B170 B176 B182" xr:uid="{00000000-0002-0000-2100-000000000000}"/>
    <dataValidation allowBlank="1" showInputMessage="1" showErrorMessage="1" prompt="Corresponde al número de la cuenta de acuerdo al Plan de Cuentas emitido por el CONAC (DOF 22/11/2010)." sqref="A141" xr:uid="{00000000-0002-0000-2100-000001000000}"/>
    <dataValidation allowBlank="1" showInputMessage="1" showErrorMessage="1" prompt="Características cualitativas significativas que les impacten financieramente." sqref="C141:D141 D170 D176 D182" xr:uid="{00000000-0002-0000-2100-000002000000}"/>
    <dataValidation allowBlank="1" showInputMessage="1" showErrorMessage="1" prompt="Especificar origen de dicho recurso: Federal, Estatal, Municipal, Particulares." sqref="C170 C176 C182" xr:uid="{00000000-0002-0000-2100-000003000000}"/>
  </dataValidations>
  <pageMargins left="0.70866141732283472" right="0.70866141732283472" top="0.39370078740157483" bottom="0.59055118110236227" header="0.31496062992125984" footer="0.31496062992125984"/>
  <pageSetup scale="63" firstPageNumber="9" fitToHeight="10" orientation="landscape" useFirstPageNumber="1" r:id="rId1"/>
  <headerFooter>
    <oddFooter>&amp;R&amp;P</oddFooter>
    <firstFooter>&amp;R9</firstFooter>
  </headerFooter>
  <rowBreaks count="2" manualBreakCount="2">
    <brk id="128" max="5" man="1"/>
    <brk id="19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  <pageSetUpPr fitToPage="1"/>
  </sheetPr>
  <dimension ref="A1:K65"/>
  <sheetViews>
    <sheetView showGridLines="0" zoomScale="85" zoomScaleNormal="85" workbookViewId="0">
      <selection activeCell="C22" sqref="C22:D22"/>
    </sheetView>
  </sheetViews>
  <sheetFormatPr baseColWidth="10" defaultColWidth="11.42578125" defaultRowHeight="12.75"/>
  <cols>
    <col min="1" max="1" width="1.140625" style="20" customWidth="1"/>
    <col min="2" max="3" width="3.7109375" style="47" customWidth="1"/>
    <col min="4" max="4" width="46.42578125" style="47" customWidth="1"/>
    <col min="5" max="10" width="15.7109375" style="47" customWidth="1"/>
    <col min="11" max="11" width="2" style="20" customWidth="1"/>
    <col min="12" max="16384" width="11.42578125" style="47"/>
  </cols>
  <sheetData>
    <row r="1" spans="1:10" ht="18.75" customHeight="1">
      <c r="B1" s="652" t="s">
        <v>379</v>
      </c>
      <c r="C1" s="652"/>
      <c r="D1" s="652"/>
      <c r="E1" s="652"/>
      <c r="F1" s="652"/>
      <c r="G1" s="652"/>
      <c r="H1" s="652"/>
      <c r="I1" s="652"/>
      <c r="J1" s="652"/>
    </row>
    <row r="2" spans="1:10" ht="15" customHeight="1">
      <c r="B2" s="117"/>
      <c r="C2" s="117"/>
      <c r="D2" s="652" t="s">
        <v>394</v>
      </c>
      <c r="E2" s="652"/>
      <c r="F2" s="652"/>
      <c r="G2" s="652"/>
      <c r="H2" s="652"/>
      <c r="I2" s="652"/>
      <c r="J2" s="652"/>
    </row>
    <row r="3" spans="1:10" ht="15" customHeight="1">
      <c r="B3" s="652" t="s">
        <v>442</v>
      </c>
      <c r="C3" s="652"/>
      <c r="D3" s="652"/>
      <c r="E3" s="652"/>
      <c r="F3" s="652"/>
      <c r="G3" s="652"/>
      <c r="H3" s="652"/>
      <c r="I3" s="652"/>
      <c r="J3" s="652"/>
    </row>
    <row r="4" spans="1:10" s="20" customFormat="1" ht="8.25" customHeight="1">
      <c r="A4" s="118"/>
      <c r="B4" s="119"/>
      <c r="C4" s="119"/>
      <c r="D4" s="119"/>
      <c r="E4" s="24"/>
      <c r="F4" s="120"/>
      <c r="G4" s="120"/>
      <c r="H4" s="120"/>
      <c r="I4" s="120"/>
      <c r="J4" s="120"/>
    </row>
    <row r="5" spans="1:10" s="20" customFormat="1" ht="13.5" customHeight="1">
      <c r="A5" s="118"/>
      <c r="B5" s="38"/>
      <c r="D5" s="22" t="s">
        <v>302</v>
      </c>
      <c r="E5" s="629" t="s">
        <v>440</v>
      </c>
      <c r="F5" s="629"/>
      <c r="G5" s="121"/>
      <c r="H5" s="121"/>
      <c r="I5" s="121"/>
      <c r="J5" s="122"/>
    </row>
    <row r="6" spans="1:10" s="20" customFormat="1" ht="11.25" customHeight="1">
      <c r="A6" s="118"/>
      <c r="B6" s="118"/>
      <c r="C6" s="118"/>
      <c r="D6" s="118"/>
      <c r="F6" s="122"/>
      <c r="G6" s="122"/>
      <c r="H6" s="122"/>
      <c r="I6" s="122"/>
      <c r="J6" s="122"/>
    </row>
    <row r="7" spans="1:10" ht="12" customHeight="1">
      <c r="A7" s="123"/>
      <c r="B7" s="668" t="s">
        <v>125</v>
      </c>
      <c r="C7" s="668"/>
      <c r="D7" s="668"/>
      <c r="E7" s="668" t="s">
        <v>126</v>
      </c>
      <c r="F7" s="668"/>
      <c r="G7" s="668"/>
      <c r="H7" s="668"/>
      <c r="I7" s="668"/>
      <c r="J7" s="667" t="s">
        <v>127</v>
      </c>
    </row>
    <row r="8" spans="1:10" ht="25.5">
      <c r="A8" s="118"/>
      <c r="B8" s="668"/>
      <c r="C8" s="668"/>
      <c r="D8" s="668"/>
      <c r="E8" s="124" t="s">
        <v>128</v>
      </c>
      <c r="F8" s="125" t="s">
        <v>129</v>
      </c>
      <c r="G8" s="124" t="s">
        <v>130</v>
      </c>
      <c r="H8" s="124" t="s">
        <v>131</v>
      </c>
      <c r="I8" s="124" t="s">
        <v>132</v>
      </c>
      <c r="J8" s="667"/>
    </row>
    <row r="9" spans="1:10" ht="12" customHeight="1">
      <c r="A9" s="118"/>
      <c r="B9" s="668"/>
      <c r="C9" s="668"/>
      <c r="D9" s="668"/>
      <c r="E9" s="124" t="s">
        <v>133</v>
      </c>
      <c r="F9" s="124" t="s">
        <v>134</v>
      </c>
      <c r="G9" s="124" t="s">
        <v>135</v>
      </c>
      <c r="H9" s="124" t="s">
        <v>136</v>
      </c>
      <c r="I9" s="124" t="s">
        <v>137</v>
      </c>
      <c r="J9" s="124" t="s">
        <v>148</v>
      </c>
    </row>
    <row r="10" spans="1:10" ht="12" customHeight="1">
      <c r="A10" s="126"/>
      <c r="B10" s="127"/>
      <c r="C10" s="128"/>
      <c r="D10" s="129"/>
      <c r="E10" s="130"/>
      <c r="F10" s="131"/>
      <c r="G10" s="131"/>
      <c r="H10" s="131"/>
      <c r="I10" s="131"/>
      <c r="J10" s="131"/>
    </row>
    <row r="11" spans="1:10" ht="12" customHeight="1">
      <c r="A11" s="126"/>
      <c r="B11" s="669" t="s">
        <v>83</v>
      </c>
      <c r="C11" s="655"/>
      <c r="D11" s="656"/>
      <c r="E11" s="132">
        <v>0</v>
      </c>
      <c r="F11" s="132">
        <v>0</v>
      </c>
      <c r="G11" s="132">
        <f>+E11+F11</f>
        <v>0</v>
      </c>
      <c r="H11" s="132">
        <v>0</v>
      </c>
      <c r="I11" s="132">
        <v>0</v>
      </c>
      <c r="J11" s="132">
        <f>+I11-E11</f>
        <v>0</v>
      </c>
    </row>
    <row r="12" spans="1:10" ht="12" customHeight="1">
      <c r="A12" s="126"/>
      <c r="B12" s="669" t="s">
        <v>124</v>
      </c>
      <c r="C12" s="655"/>
      <c r="D12" s="656"/>
      <c r="E12" s="132">
        <v>0</v>
      </c>
      <c r="F12" s="132">
        <v>0</v>
      </c>
      <c r="G12" s="132">
        <f>+E12+F12</f>
        <v>0</v>
      </c>
      <c r="H12" s="132">
        <v>0</v>
      </c>
      <c r="I12" s="132">
        <v>0</v>
      </c>
      <c r="J12" s="132">
        <f>+I12-E12</f>
        <v>0</v>
      </c>
    </row>
    <row r="13" spans="1:10" ht="12" customHeight="1">
      <c r="A13" s="126"/>
      <c r="B13" s="669" t="s">
        <v>85</v>
      </c>
      <c r="C13" s="655"/>
      <c r="D13" s="656"/>
      <c r="E13" s="132">
        <v>0</v>
      </c>
      <c r="F13" s="132">
        <v>0</v>
      </c>
      <c r="G13" s="132">
        <f>+E13+F13</f>
        <v>0</v>
      </c>
      <c r="H13" s="132">
        <v>0</v>
      </c>
      <c r="I13" s="132">
        <v>0</v>
      </c>
      <c r="J13" s="132">
        <f>+I13-E13</f>
        <v>0</v>
      </c>
    </row>
    <row r="14" spans="1:10" ht="12" customHeight="1">
      <c r="A14" s="126"/>
      <c r="B14" s="669" t="s">
        <v>87</v>
      </c>
      <c r="C14" s="655"/>
      <c r="D14" s="656"/>
      <c r="E14" s="132">
        <v>6</v>
      </c>
      <c r="F14" s="132">
        <v>60</v>
      </c>
      <c r="G14" s="132">
        <f>+E14+F14</f>
        <v>66</v>
      </c>
      <c r="H14" s="132">
        <v>10</v>
      </c>
      <c r="I14" s="132">
        <v>66</v>
      </c>
      <c r="J14" s="132">
        <f>+I14-E14</f>
        <v>60</v>
      </c>
    </row>
    <row r="15" spans="1:10" ht="12" customHeight="1">
      <c r="A15" s="126"/>
      <c r="B15" s="669" t="s">
        <v>138</v>
      </c>
      <c r="C15" s="655"/>
      <c r="D15" s="656"/>
      <c r="E15" s="132"/>
      <c r="F15" s="132"/>
      <c r="G15" s="132"/>
      <c r="H15" s="132"/>
      <c r="I15" s="132"/>
      <c r="J15" s="132"/>
    </row>
    <row r="16" spans="1:10" ht="12" customHeight="1">
      <c r="A16" s="126"/>
      <c r="B16" s="133"/>
      <c r="C16" s="655" t="s">
        <v>139</v>
      </c>
      <c r="D16" s="656"/>
      <c r="E16" s="132"/>
      <c r="F16" s="132"/>
      <c r="G16" s="132"/>
      <c r="H16" s="132"/>
      <c r="I16" s="132"/>
      <c r="J16" s="132"/>
    </row>
    <row r="17" spans="1:10" ht="12" customHeight="1">
      <c r="A17" s="126"/>
      <c r="B17" s="133"/>
      <c r="C17" s="655" t="s">
        <v>140</v>
      </c>
      <c r="D17" s="656"/>
      <c r="E17" s="132"/>
      <c r="F17" s="132"/>
      <c r="G17" s="132"/>
      <c r="H17" s="132"/>
      <c r="I17" s="132"/>
      <c r="J17" s="132"/>
    </row>
    <row r="18" spans="1:10" ht="12" customHeight="1">
      <c r="A18" s="126"/>
      <c r="B18" s="669" t="s">
        <v>141</v>
      </c>
      <c r="C18" s="655"/>
      <c r="D18" s="656"/>
      <c r="E18" s="132"/>
      <c r="F18" s="132"/>
      <c r="G18" s="132"/>
      <c r="H18" s="132"/>
      <c r="I18" s="132"/>
      <c r="J18" s="132"/>
    </row>
    <row r="19" spans="1:10" ht="12" customHeight="1">
      <c r="A19" s="126"/>
      <c r="B19" s="133"/>
      <c r="C19" s="655" t="s">
        <v>139</v>
      </c>
      <c r="D19" s="656"/>
      <c r="E19" s="132"/>
      <c r="F19" s="132"/>
      <c r="G19" s="132"/>
      <c r="H19" s="132"/>
      <c r="I19" s="132"/>
      <c r="J19" s="132"/>
    </row>
    <row r="20" spans="1:10" ht="12" customHeight="1">
      <c r="A20" s="126"/>
      <c r="B20" s="133"/>
      <c r="C20" s="655" t="s">
        <v>140</v>
      </c>
      <c r="D20" s="656"/>
      <c r="E20" s="132"/>
      <c r="F20" s="132"/>
      <c r="G20" s="132"/>
      <c r="H20" s="132"/>
      <c r="I20" s="132"/>
      <c r="J20" s="132"/>
    </row>
    <row r="21" spans="1:10" ht="12" customHeight="1">
      <c r="A21" s="126"/>
      <c r="B21" s="133"/>
      <c r="C21" s="655" t="s">
        <v>433</v>
      </c>
      <c r="D21" s="656"/>
      <c r="E21" s="132"/>
      <c r="F21" s="132"/>
      <c r="G21" s="132"/>
      <c r="H21" s="132"/>
      <c r="I21" s="132"/>
      <c r="J21" s="132"/>
    </row>
    <row r="22" spans="1:10" ht="12" customHeight="1">
      <c r="A22" s="126"/>
      <c r="B22" s="133"/>
      <c r="C22" s="655" t="s">
        <v>434</v>
      </c>
      <c r="D22" s="656"/>
      <c r="E22" s="132"/>
      <c r="F22" s="132"/>
      <c r="G22" s="132"/>
      <c r="H22" s="132"/>
      <c r="I22" s="132"/>
      <c r="J22" s="132"/>
    </row>
    <row r="23" spans="1:10" ht="12" customHeight="1">
      <c r="A23" s="126"/>
      <c r="B23" s="669" t="s">
        <v>142</v>
      </c>
      <c r="C23" s="655"/>
      <c r="D23" s="656"/>
      <c r="E23" s="132"/>
      <c r="F23" s="132"/>
      <c r="G23" s="132"/>
      <c r="H23" s="132"/>
      <c r="I23" s="132"/>
      <c r="J23" s="132"/>
    </row>
    <row r="24" spans="1:10" ht="12" customHeight="1">
      <c r="A24" s="126"/>
      <c r="B24" s="669" t="s">
        <v>93</v>
      </c>
      <c r="C24" s="655"/>
      <c r="D24" s="656"/>
      <c r="E24" s="132"/>
      <c r="F24" s="132"/>
      <c r="G24" s="132"/>
      <c r="H24" s="132"/>
      <c r="I24" s="132"/>
      <c r="J24" s="132"/>
    </row>
    <row r="25" spans="1:10" ht="12" customHeight="1">
      <c r="A25" s="134"/>
      <c r="B25" s="669" t="s">
        <v>143</v>
      </c>
      <c r="C25" s="655"/>
      <c r="D25" s="656"/>
      <c r="E25" s="132"/>
      <c r="F25" s="132"/>
      <c r="G25" s="132"/>
      <c r="H25" s="132"/>
      <c r="I25" s="132"/>
      <c r="J25" s="132"/>
    </row>
    <row r="26" spans="1:10" ht="12" customHeight="1">
      <c r="A26" s="126"/>
      <c r="B26" s="669" t="s">
        <v>144</v>
      </c>
      <c r="C26" s="655"/>
      <c r="D26" s="656"/>
      <c r="E26" s="132"/>
      <c r="F26" s="132"/>
      <c r="G26" s="132"/>
      <c r="H26" s="132"/>
      <c r="I26" s="132"/>
      <c r="J26" s="132"/>
    </row>
    <row r="27" spans="1:10" ht="12" customHeight="1">
      <c r="A27" s="126"/>
      <c r="B27" s="135"/>
      <c r="C27" s="136"/>
      <c r="D27" s="137"/>
      <c r="E27" s="138"/>
      <c r="F27" s="139"/>
      <c r="G27" s="139"/>
      <c r="H27" s="139"/>
      <c r="I27" s="139"/>
      <c r="J27" s="139"/>
    </row>
    <row r="28" spans="1:10" ht="12" customHeight="1">
      <c r="A28" s="118"/>
      <c r="B28" s="140"/>
      <c r="C28" s="141"/>
      <c r="D28" s="142" t="s">
        <v>145</v>
      </c>
      <c r="E28" s="132">
        <f>SUM(E11+E12+E13+E14+E15+E18+E23+E24+E25+E26)</f>
        <v>6</v>
      </c>
      <c r="F28" s="132">
        <f>SUM(F11+F12+F13+F14+F15+F18+F23+F24+F25+F26)</f>
        <v>60</v>
      </c>
      <c r="G28" s="132">
        <f>SUM(G11+G12+G13+G14+G15+G18+G23+G24+G25+G26)</f>
        <v>66</v>
      </c>
      <c r="H28" s="132">
        <f>SUM(H11+H12+H13+H14+H15+H18+H23+H24+H25+H26)</f>
        <v>10</v>
      </c>
      <c r="I28" s="132">
        <f>SUM(I11+I12+I13+I14+I15+I18+I23+I24+I25+I26)</f>
        <v>66</v>
      </c>
      <c r="J28" s="663">
        <f>IF(I28&gt;E28,I28-E28,0)</f>
        <v>60</v>
      </c>
    </row>
    <row r="29" spans="1:10" ht="12" customHeight="1">
      <c r="A29" s="126"/>
      <c r="B29" s="143"/>
      <c r="C29" s="143"/>
      <c r="D29" s="143"/>
      <c r="E29" s="144"/>
      <c r="F29" s="144"/>
      <c r="G29" s="144"/>
      <c r="H29" s="665" t="s">
        <v>225</v>
      </c>
      <c r="I29" s="666"/>
      <c r="J29" s="664"/>
    </row>
    <row r="30" spans="1:10" ht="12" customHeight="1">
      <c r="A30" s="118"/>
      <c r="B30" s="118"/>
      <c r="C30" s="118"/>
      <c r="D30" s="118"/>
      <c r="E30" s="122"/>
      <c r="F30" s="122"/>
      <c r="G30" s="122"/>
      <c r="H30" s="122"/>
      <c r="I30" s="122"/>
      <c r="J30" s="122"/>
    </row>
    <row r="31" spans="1:10" ht="12" customHeight="1">
      <c r="A31" s="118"/>
      <c r="B31" s="667" t="s">
        <v>146</v>
      </c>
      <c r="C31" s="667"/>
      <c r="D31" s="667"/>
      <c r="E31" s="668" t="s">
        <v>126</v>
      </c>
      <c r="F31" s="668"/>
      <c r="G31" s="668"/>
      <c r="H31" s="668"/>
      <c r="I31" s="668"/>
      <c r="J31" s="667" t="s">
        <v>127</v>
      </c>
    </row>
    <row r="32" spans="1:10" ht="25.5">
      <c r="A32" s="118"/>
      <c r="B32" s="667"/>
      <c r="C32" s="667"/>
      <c r="D32" s="667"/>
      <c r="E32" s="124" t="s">
        <v>128</v>
      </c>
      <c r="F32" s="125" t="s">
        <v>129</v>
      </c>
      <c r="G32" s="124" t="s">
        <v>130</v>
      </c>
      <c r="H32" s="124" t="s">
        <v>131</v>
      </c>
      <c r="I32" s="124" t="s">
        <v>132</v>
      </c>
      <c r="J32" s="667"/>
    </row>
    <row r="33" spans="1:10" ht="12" customHeight="1">
      <c r="A33" s="118"/>
      <c r="B33" s="667"/>
      <c r="C33" s="667"/>
      <c r="D33" s="667"/>
      <c r="E33" s="124" t="s">
        <v>133</v>
      </c>
      <c r="F33" s="124" t="s">
        <v>134</v>
      </c>
      <c r="G33" s="124" t="s">
        <v>135</v>
      </c>
      <c r="H33" s="124" t="s">
        <v>136</v>
      </c>
      <c r="I33" s="124" t="s">
        <v>137</v>
      </c>
      <c r="J33" s="124" t="s">
        <v>148</v>
      </c>
    </row>
    <row r="34" spans="1:10" ht="12" customHeight="1">
      <c r="A34" s="126"/>
      <c r="B34" s="127"/>
      <c r="C34" s="128"/>
      <c r="D34" s="129"/>
      <c r="E34" s="131"/>
      <c r="F34" s="131"/>
      <c r="G34" s="131"/>
      <c r="H34" s="131"/>
      <c r="I34" s="131"/>
      <c r="J34" s="131"/>
    </row>
    <row r="35" spans="1:10" ht="12" customHeight="1">
      <c r="A35" s="126"/>
      <c r="B35" s="145"/>
      <c r="C35" s="146"/>
      <c r="D35" s="26"/>
      <c r="E35" s="147">
        <f t="shared" ref="E35:J35" si="0">+E36+E37+E38+E39+E42+E45+E46</f>
        <v>6</v>
      </c>
      <c r="F35" s="147">
        <f t="shared" si="0"/>
        <v>5</v>
      </c>
      <c r="G35" s="147">
        <f t="shared" si="0"/>
        <v>11</v>
      </c>
      <c r="H35" s="147">
        <f t="shared" si="0"/>
        <v>9</v>
      </c>
      <c r="I35" s="147">
        <f t="shared" si="0"/>
        <v>9</v>
      </c>
      <c r="J35" s="147">
        <f t="shared" si="0"/>
        <v>3</v>
      </c>
    </row>
    <row r="36" spans="1:10" ht="12" customHeight="1">
      <c r="A36" s="126"/>
      <c r="B36" s="133"/>
      <c r="C36" s="655"/>
      <c r="D36" s="656"/>
      <c r="E36" s="132">
        <v>0</v>
      </c>
      <c r="F36" s="132">
        <v>0</v>
      </c>
      <c r="G36" s="132">
        <f>+E36+F36</f>
        <v>0</v>
      </c>
      <c r="H36" s="132">
        <v>0</v>
      </c>
      <c r="I36" s="132">
        <v>0</v>
      </c>
      <c r="J36" s="132">
        <f>+I36-E36</f>
        <v>0</v>
      </c>
    </row>
    <row r="37" spans="1:10" ht="12" customHeight="1">
      <c r="A37" s="126"/>
      <c r="B37" s="133"/>
      <c r="C37" s="655"/>
      <c r="D37" s="656"/>
      <c r="E37" s="132">
        <v>0</v>
      </c>
      <c r="F37" s="132">
        <v>0</v>
      </c>
      <c r="G37" s="132">
        <f>+E37+F37</f>
        <v>0</v>
      </c>
      <c r="H37" s="132">
        <v>0</v>
      </c>
      <c r="I37" s="132">
        <v>0</v>
      </c>
      <c r="J37" s="132">
        <f>+I37-E37</f>
        <v>0</v>
      </c>
    </row>
    <row r="38" spans="1:10" ht="12" customHeight="1">
      <c r="A38" s="126"/>
      <c r="B38" s="133"/>
      <c r="C38" s="655"/>
      <c r="D38" s="656"/>
      <c r="E38" s="132">
        <v>0</v>
      </c>
      <c r="F38" s="132">
        <v>0</v>
      </c>
      <c r="G38" s="132">
        <f>+E38+F38</f>
        <v>0</v>
      </c>
      <c r="H38" s="132">
        <v>0</v>
      </c>
      <c r="I38" s="132">
        <v>0</v>
      </c>
      <c r="J38" s="132">
        <f>+I38-E38</f>
        <v>0</v>
      </c>
    </row>
    <row r="39" spans="1:10" ht="12" customHeight="1">
      <c r="A39" s="126"/>
      <c r="B39" s="133"/>
      <c r="C39" s="655"/>
      <c r="D39" s="656"/>
      <c r="E39" s="132">
        <f>+E40+E41</f>
        <v>6</v>
      </c>
      <c r="F39" s="132">
        <f>+F40+F41</f>
        <v>5</v>
      </c>
      <c r="G39" s="132">
        <f>+E39+F39</f>
        <v>11</v>
      </c>
      <c r="H39" s="132">
        <f>+H40+H41</f>
        <v>9</v>
      </c>
      <c r="I39" s="132">
        <v>9</v>
      </c>
      <c r="J39" s="132">
        <f>+I39-E39</f>
        <v>3</v>
      </c>
    </row>
    <row r="40" spans="1:10" ht="12" customHeight="1">
      <c r="A40" s="126"/>
      <c r="B40" s="133"/>
      <c r="C40" s="24"/>
      <c r="D40" s="148"/>
      <c r="E40" s="132">
        <v>6</v>
      </c>
      <c r="F40" s="132">
        <v>5</v>
      </c>
      <c r="G40" s="132">
        <f>+E40+F40</f>
        <v>11</v>
      </c>
      <c r="H40" s="132">
        <v>9</v>
      </c>
      <c r="I40" s="132">
        <v>9</v>
      </c>
      <c r="J40" s="132">
        <f>+I40-E40</f>
        <v>3</v>
      </c>
    </row>
    <row r="41" spans="1:10" ht="12" customHeight="1">
      <c r="A41" s="126"/>
      <c r="B41" s="133"/>
      <c r="C41" s="24"/>
      <c r="D41" s="148"/>
      <c r="E41" s="132"/>
      <c r="F41" s="132"/>
      <c r="G41" s="132"/>
      <c r="H41" s="132"/>
      <c r="I41" s="132"/>
      <c r="J41" s="132"/>
    </row>
    <row r="42" spans="1:10" ht="12" customHeight="1">
      <c r="A42" s="126"/>
      <c r="B42" s="133"/>
      <c r="C42" s="655"/>
      <c r="D42" s="656"/>
      <c r="E42" s="132"/>
      <c r="F42" s="132"/>
      <c r="G42" s="132"/>
      <c r="H42" s="132"/>
      <c r="I42" s="132"/>
      <c r="J42" s="132"/>
    </row>
    <row r="43" spans="1:10" ht="12" customHeight="1">
      <c r="A43" s="126"/>
      <c r="B43" s="133"/>
      <c r="C43" s="24"/>
      <c r="D43" s="148"/>
      <c r="E43" s="132"/>
      <c r="F43" s="132"/>
      <c r="G43" s="132"/>
      <c r="H43" s="132"/>
      <c r="I43" s="132"/>
      <c r="J43" s="132"/>
    </row>
    <row r="44" spans="1:10" ht="12" customHeight="1">
      <c r="A44" s="126"/>
      <c r="B44" s="133"/>
      <c r="C44" s="24"/>
      <c r="D44" s="148"/>
      <c r="E44" s="132"/>
      <c r="F44" s="132"/>
      <c r="G44" s="132"/>
      <c r="H44" s="132"/>
      <c r="I44" s="132"/>
      <c r="J44" s="132"/>
    </row>
    <row r="45" spans="1:10" ht="12" customHeight="1">
      <c r="A45" s="126"/>
      <c r="B45" s="133"/>
      <c r="C45" s="655"/>
      <c r="D45" s="656"/>
      <c r="E45" s="132"/>
      <c r="F45" s="132"/>
      <c r="G45" s="132"/>
      <c r="H45" s="132"/>
      <c r="I45" s="132"/>
      <c r="J45" s="132"/>
    </row>
    <row r="46" spans="1:10" ht="12" customHeight="1">
      <c r="A46" s="126"/>
      <c r="B46" s="133"/>
      <c r="C46" s="655"/>
      <c r="D46" s="656"/>
      <c r="E46" s="132"/>
      <c r="F46" s="132"/>
      <c r="G46" s="132"/>
      <c r="H46" s="132"/>
      <c r="I46" s="132"/>
      <c r="J46" s="132"/>
    </row>
    <row r="47" spans="1:10" ht="12" customHeight="1">
      <c r="A47" s="126"/>
      <c r="B47" s="133"/>
      <c r="C47" s="24"/>
      <c r="D47" s="148"/>
      <c r="E47" s="132"/>
      <c r="F47" s="132"/>
      <c r="G47" s="149"/>
      <c r="H47" s="132"/>
      <c r="I47" s="132"/>
      <c r="J47" s="149"/>
    </row>
    <row r="48" spans="1:10" ht="12" customHeight="1">
      <c r="A48" s="126"/>
      <c r="B48" s="145"/>
      <c r="C48" s="146"/>
      <c r="D48" s="148"/>
      <c r="E48" s="147"/>
      <c r="F48" s="147"/>
      <c r="G48" s="147"/>
      <c r="H48" s="147"/>
      <c r="I48" s="147"/>
      <c r="J48" s="147"/>
    </row>
    <row r="49" spans="1:11" ht="12" customHeight="1">
      <c r="A49" s="126"/>
      <c r="B49" s="145"/>
      <c r="C49" s="655"/>
      <c r="D49" s="656"/>
      <c r="E49" s="132"/>
      <c r="F49" s="132"/>
      <c r="G49" s="132"/>
      <c r="H49" s="132"/>
      <c r="I49" s="132"/>
      <c r="J49" s="132"/>
    </row>
    <row r="50" spans="1:11" ht="12" customHeight="1">
      <c r="A50" s="126"/>
      <c r="B50" s="133"/>
      <c r="C50" s="655"/>
      <c r="D50" s="656"/>
      <c r="E50" s="132"/>
      <c r="F50" s="132"/>
      <c r="G50" s="132"/>
      <c r="H50" s="132"/>
      <c r="I50" s="132"/>
      <c r="J50" s="132"/>
    </row>
    <row r="51" spans="1:11" ht="12" customHeight="1">
      <c r="A51" s="126"/>
      <c r="B51" s="133"/>
      <c r="C51" s="655"/>
      <c r="D51" s="656"/>
      <c r="E51" s="132"/>
      <c r="F51" s="132"/>
      <c r="G51" s="132"/>
      <c r="H51" s="132"/>
      <c r="I51" s="132"/>
      <c r="J51" s="132"/>
    </row>
    <row r="52" spans="1:11" s="153" customFormat="1" ht="12" customHeight="1">
      <c r="A52" s="118"/>
      <c r="B52" s="150"/>
      <c r="C52" s="64"/>
      <c r="D52" s="151"/>
      <c r="E52" s="152"/>
      <c r="F52" s="152"/>
      <c r="G52" s="152"/>
      <c r="H52" s="152"/>
      <c r="I52" s="152"/>
      <c r="J52" s="152"/>
      <c r="K52" s="76"/>
    </row>
    <row r="53" spans="1:11" ht="12" customHeight="1">
      <c r="A53" s="126"/>
      <c r="B53" s="145"/>
      <c r="C53" s="154"/>
      <c r="D53" s="148"/>
      <c r="E53" s="147"/>
      <c r="F53" s="147"/>
      <c r="G53" s="147"/>
      <c r="H53" s="147"/>
      <c r="I53" s="147"/>
      <c r="J53" s="147"/>
    </row>
    <row r="54" spans="1:11" ht="12" customHeight="1">
      <c r="A54" s="126"/>
      <c r="B54" s="133"/>
      <c r="C54" s="655"/>
      <c r="D54" s="656"/>
      <c r="E54" s="132"/>
      <c r="F54" s="132"/>
      <c r="G54" s="132"/>
      <c r="H54" s="132"/>
      <c r="I54" s="132"/>
      <c r="J54" s="132"/>
    </row>
    <row r="55" spans="1:11" ht="12" customHeight="1">
      <c r="A55" s="126"/>
      <c r="B55" s="135"/>
      <c r="C55" s="136"/>
      <c r="D55" s="137"/>
      <c r="E55" s="139"/>
      <c r="F55" s="139"/>
      <c r="G55" s="139"/>
      <c r="H55" s="139"/>
      <c r="I55" s="139"/>
      <c r="J55" s="139"/>
    </row>
    <row r="56" spans="1:11" ht="12" customHeight="1">
      <c r="A56" s="118"/>
      <c r="B56" s="308"/>
      <c r="C56" s="309"/>
      <c r="D56" s="310" t="s">
        <v>145</v>
      </c>
      <c r="E56" s="311">
        <f>+E36+E37+E38+E39+E42+E45+E46+E48+E53</f>
        <v>6</v>
      </c>
      <c r="F56" s="312">
        <f>+F36+F37+F38+F39+F42+F45+F46+F48+F53</f>
        <v>5</v>
      </c>
      <c r="G56" s="312">
        <f>+G36+G37+G38+G39+G42+G45+G46+G48+G53</f>
        <v>11</v>
      </c>
      <c r="H56" s="312">
        <f>+H36+H37+H38+H39+H42+H45+H46+H48+H53</f>
        <v>9</v>
      </c>
      <c r="I56" s="312">
        <f>+I36+I37+I38+I39+I42+I45+I46+I48+I53</f>
        <v>9</v>
      </c>
      <c r="J56" s="659">
        <f>IF(I56&gt;E56,I56-E56,0)</f>
        <v>3</v>
      </c>
    </row>
    <row r="57" spans="1:11">
      <c r="A57" s="126"/>
      <c r="B57" s="16" t="s">
        <v>76</v>
      </c>
      <c r="C57" s="313"/>
      <c r="D57" s="313"/>
      <c r="E57" s="313"/>
      <c r="F57" s="314"/>
      <c r="G57" s="314"/>
      <c r="H57" s="661" t="s">
        <v>225</v>
      </c>
      <c r="I57" s="662"/>
      <c r="J57" s="660"/>
    </row>
    <row r="58" spans="1:11">
      <c r="A58" s="126"/>
      <c r="B58" s="658"/>
      <c r="C58" s="658"/>
      <c r="D58" s="658"/>
      <c r="E58" s="658"/>
      <c r="F58" s="658"/>
      <c r="G58" s="658"/>
      <c r="H58" s="658"/>
      <c r="I58" s="658"/>
      <c r="J58" s="658"/>
    </row>
    <row r="59" spans="1:11">
      <c r="B59" s="16" t="s">
        <v>147</v>
      </c>
      <c r="C59" s="16"/>
      <c r="D59" s="16"/>
      <c r="E59" s="16"/>
      <c r="F59" s="16"/>
      <c r="G59" s="16"/>
      <c r="H59" s="16"/>
      <c r="I59" s="16"/>
      <c r="J59" s="16"/>
    </row>
    <row r="60" spans="1:11">
      <c r="B60" s="20"/>
      <c r="C60" s="20"/>
      <c r="D60" s="20"/>
      <c r="E60" s="20"/>
      <c r="F60" s="20"/>
      <c r="G60" s="20"/>
      <c r="H60" s="20"/>
      <c r="I60" s="20"/>
      <c r="J60" s="20"/>
    </row>
    <row r="61" spans="1:11">
      <c r="B61" s="20"/>
      <c r="C61" s="20"/>
      <c r="D61" s="20"/>
      <c r="E61" s="20"/>
      <c r="F61" s="20"/>
      <c r="G61" s="20"/>
      <c r="H61" s="20"/>
      <c r="I61" s="20"/>
      <c r="J61" s="20"/>
    </row>
    <row r="63" spans="1:11">
      <c r="D63" s="52"/>
    </row>
    <row r="64" spans="1:11">
      <c r="D64" s="55" t="s">
        <v>77</v>
      </c>
      <c r="E64" s="55"/>
      <c r="F64" s="43"/>
      <c r="G64" s="43"/>
      <c r="H64" s="632" t="s">
        <v>80</v>
      </c>
      <c r="I64" s="632"/>
      <c r="J64" s="632"/>
      <c r="K64" s="632"/>
    </row>
    <row r="65" spans="4:11" ht="12" customHeight="1">
      <c r="D65" s="55" t="s">
        <v>78</v>
      </c>
      <c r="E65" s="55"/>
      <c r="F65" s="44"/>
      <c r="G65" s="44"/>
      <c r="H65" s="657" t="s">
        <v>79</v>
      </c>
      <c r="I65" s="657"/>
      <c r="J65" s="657"/>
      <c r="K65" s="657"/>
    </row>
  </sheetData>
  <mergeCells count="44">
    <mergeCell ref="B1:J1"/>
    <mergeCell ref="B3:J3"/>
    <mergeCell ref="B7:D9"/>
    <mergeCell ref="E7:I7"/>
    <mergeCell ref="J7:J8"/>
    <mergeCell ref="D2:J2"/>
    <mergeCell ref="E5:F5"/>
    <mergeCell ref="C46:D46"/>
    <mergeCell ref="B24:D24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3:D23"/>
    <mergeCell ref="C45:D45"/>
    <mergeCell ref="B25:D25"/>
    <mergeCell ref="B26:D26"/>
    <mergeCell ref="J28:J29"/>
    <mergeCell ref="H29:I29"/>
    <mergeCell ref="B31:D33"/>
    <mergeCell ref="E31:I31"/>
    <mergeCell ref="J31:J32"/>
    <mergeCell ref="C21:D21"/>
    <mergeCell ref="C22:D22"/>
    <mergeCell ref="H64:K64"/>
    <mergeCell ref="H65:K65"/>
    <mergeCell ref="B58:J58"/>
    <mergeCell ref="C49:D49"/>
    <mergeCell ref="C50:D50"/>
    <mergeCell ref="C51:D51"/>
    <mergeCell ref="C54:D54"/>
    <mergeCell ref="J56:J57"/>
    <mergeCell ref="H57:I57"/>
    <mergeCell ref="C36:D36"/>
    <mergeCell ref="C37:D37"/>
    <mergeCell ref="C38:D38"/>
    <mergeCell ref="C39:D39"/>
    <mergeCell ref="C42:D42"/>
  </mergeCells>
  <pageMargins left="0.7" right="0.7" top="0.37" bottom="0.75" header="0.3" footer="0.3"/>
  <pageSetup scale="71" orientation="landscape" r:id="rId1"/>
  <ignoredErrors>
    <ignoredError sqref="E9:F9 H9:I9 E33:F33 H33:I33" numberStoredAsText="1"/>
    <ignoredError sqref="G39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  <pageSetUpPr fitToPage="1"/>
  </sheetPr>
  <dimension ref="A1:L29"/>
  <sheetViews>
    <sheetView showGridLines="0" zoomScale="85" zoomScaleNormal="85" workbookViewId="0">
      <selection activeCell="C22" sqref="C22:D22"/>
    </sheetView>
  </sheetViews>
  <sheetFormatPr baseColWidth="10" defaultColWidth="11.42578125" defaultRowHeight="12.75"/>
  <cols>
    <col min="1" max="1" width="2.28515625" style="20" customWidth="1"/>
    <col min="2" max="2" width="3.28515625" style="47" customWidth="1"/>
    <col min="3" max="3" width="52.5703125" style="47" customWidth="1"/>
    <col min="4" max="4" width="13.140625" style="47" bestFit="1" customWidth="1"/>
    <col min="5" max="5" width="12.7109375" style="47" customWidth="1"/>
    <col min="6" max="6" width="13.140625" style="47" bestFit="1" customWidth="1"/>
    <col min="7" max="7" width="13.140625" style="47" customWidth="1"/>
    <col min="8" max="9" width="12.7109375" style="47" customWidth="1"/>
    <col min="10" max="11" width="13.140625" style="47" bestFit="1" customWidth="1"/>
    <col min="12" max="12" width="2.7109375" style="20" customWidth="1"/>
    <col min="13" max="16384" width="11.42578125" style="47"/>
  </cols>
  <sheetData>
    <row r="1" spans="2:11" ht="7.5" customHeight="1">
      <c r="B1" s="652"/>
      <c r="C1" s="652"/>
      <c r="D1" s="652"/>
      <c r="E1" s="652"/>
      <c r="F1" s="652"/>
      <c r="G1" s="652"/>
      <c r="H1" s="652"/>
      <c r="I1" s="652"/>
      <c r="J1" s="652"/>
      <c r="K1" s="652"/>
    </row>
    <row r="2" spans="2:11" ht="19.5" customHeight="1">
      <c r="B2" s="652" t="s">
        <v>380</v>
      </c>
      <c r="C2" s="652"/>
      <c r="D2" s="652"/>
      <c r="E2" s="652"/>
      <c r="F2" s="652"/>
      <c r="G2" s="652"/>
      <c r="H2" s="652"/>
      <c r="I2" s="652"/>
      <c r="J2" s="652"/>
      <c r="K2" s="652"/>
    </row>
    <row r="3" spans="2:11" ht="19.5" customHeight="1">
      <c r="B3" s="652" t="s">
        <v>381</v>
      </c>
      <c r="C3" s="652"/>
      <c r="D3" s="652"/>
      <c r="E3" s="652"/>
      <c r="F3" s="652"/>
      <c r="G3" s="652"/>
      <c r="H3" s="652"/>
      <c r="I3" s="652"/>
      <c r="J3" s="652"/>
      <c r="K3" s="652"/>
    </row>
    <row r="4" spans="2:11" ht="19.5" customHeight="1">
      <c r="B4" s="652" t="s">
        <v>442</v>
      </c>
      <c r="C4" s="652"/>
      <c r="D4" s="652"/>
      <c r="E4" s="652"/>
      <c r="F4" s="652"/>
      <c r="G4" s="652"/>
      <c r="H4" s="652"/>
      <c r="I4" s="652"/>
      <c r="J4" s="652"/>
      <c r="K4" s="652"/>
    </row>
    <row r="5" spans="2:11" s="20" customFormat="1"/>
    <row r="6" spans="2:11" s="20" customFormat="1">
      <c r="C6" s="22" t="s">
        <v>3</v>
      </c>
      <c r="D6" s="629" t="s">
        <v>440</v>
      </c>
      <c r="E6" s="629"/>
      <c r="F6" s="60"/>
      <c r="G6" s="60"/>
      <c r="H6" s="30"/>
      <c r="I6" s="30"/>
      <c r="J6" s="30"/>
    </row>
    <row r="7" spans="2:11" s="20" customFormat="1"/>
    <row r="8" spans="2:11">
      <c r="B8" s="670" t="s">
        <v>74</v>
      </c>
      <c r="C8" s="670"/>
      <c r="D8" s="671" t="s">
        <v>149</v>
      </c>
      <c r="E8" s="671"/>
      <c r="F8" s="671"/>
      <c r="G8" s="671"/>
      <c r="H8" s="671"/>
      <c r="I8" s="671"/>
      <c r="J8" s="671"/>
      <c r="K8" s="671" t="s">
        <v>150</v>
      </c>
    </row>
    <row r="9" spans="2:11" ht="51">
      <c r="B9" s="670"/>
      <c r="C9" s="670"/>
      <c r="D9" s="155" t="s">
        <v>151</v>
      </c>
      <c r="E9" s="155" t="s">
        <v>152</v>
      </c>
      <c r="F9" s="155" t="s">
        <v>130</v>
      </c>
      <c r="G9" s="155" t="s">
        <v>340</v>
      </c>
      <c r="H9" s="155" t="s">
        <v>131</v>
      </c>
      <c r="I9" s="155" t="s">
        <v>341</v>
      </c>
      <c r="J9" s="155" t="s">
        <v>153</v>
      </c>
      <c r="K9" s="671"/>
    </row>
    <row r="10" spans="2:11">
      <c r="B10" s="670"/>
      <c r="C10" s="670"/>
      <c r="D10" s="155">
        <v>1</v>
      </c>
      <c r="E10" s="155">
        <v>2</v>
      </c>
      <c r="F10" s="155" t="s">
        <v>154</v>
      </c>
      <c r="G10" s="155">
        <v>4</v>
      </c>
      <c r="H10" s="155">
        <v>5</v>
      </c>
      <c r="I10" s="155">
        <v>6</v>
      </c>
      <c r="J10" s="155">
        <v>7</v>
      </c>
      <c r="K10" s="155" t="s">
        <v>395</v>
      </c>
    </row>
    <row r="11" spans="2:11">
      <c r="B11" s="156"/>
      <c r="C11" s="157"/>
      <c r="D11" s="158"/>
      <c r="E11" s="158"/>
      <c r="F11" s="158"/>
      <c r="G11" s="158"/>
      <c r="H11" s="158"/>
      <c r="I11" s="158"/>
      <c r="J11" s="158"/>
      <c r="K11" s="158"/>
    </row>
    <row r="12" spans="2:11">
      <c r="B12" s="159"/>
      <c r="C12" s="157" t="s">
        <v>239</v>
      </c>
      <c r="D12" s="160">
        <v>1</v>
      </c>
      <c r="E12" s="160">
        <v>5</v>
      </c>
      <c r="F12" s="160">
        <f>+D12+E12</f>
        <v>6</v>
      </c>
      <c r="G12" s="160">
        <v>6</v>
      </c>
      <c r="H12" s="160">
        <v>5</v>
      </c>
      <c r="I12" s="160">
        <v>4</v>
      </c>
      <c r="J12" s="160">
        <v>4</v>
      </c>
      <c r="K12" s="160">
        <f t="shared" ref="K12:K20" si="0">+F12-H12</f>
        <v>1</v>
      </c>
    </row>
    <row r="13" spans="2:11">
      <c r="B13" s="159"/>
      <c r="C13" s="161" t="s">
        <v>240</v>
      </c>
      <c r="D13" s="160">
        <v>0</v>
      </c>
      <c r="E13" s="160">
        <v>0</v>
      </c>
      <c r="F13" s="160">
        <f t="shared" ref="F13:F19" si="1">+D13+E13</f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f t="shared" si="0"/>
        <v>0</v>
      </c>
    </row>
    <row r="14" spans="2:11">
      <c r="B14" s="159"/>
      <c r="C14" s="161" t="s">
        <v>241</v>
      </c>
      <c r="D14" s="160">
        <v>0</v>
      </c>
      <c r="E14" s="160">
        <v>0</v>
      </c>
      <c r="F14" s="160">
        <f t="shared" si="1"/>
        <v>0</v>
      </c>
      <c r="G14" s="160">
        <v>0</v>
      </c>
      <c r="H14" s="160">
        <v>0</v>
      </c>
      <c r="I14" s="160">
        <v>0</v>
      </c>
      <c r="J14" s="160">
        <v>0</v>
      </c>
      <c r="K14" s="160">
        <f t="shared" si="0"/>
        <v>0</v>
      </c>
    </row>
    <row r="15" spans="2:11">
      <c r="B15" s="159"/>
      <c r="C15" s="161"/>
      <c r="D15" s="160">
        <v>0</v>
      </c>
      <c r="E15" s="160">
        <v>0</v>
      </c>
      <c r="F15" s="160">
        <f t="shared" si="1"/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f t="shared" si="0"/>
        <v>0</v>
      </c>
    </row>
    <row r="16" spans="2:11">
      <c r="B16" s="159"/>
      <c r="C16" s="161"/>
      <c r="D16" s="160">
        <v>0</v>
      </c>
      <c r="E16" s="160">
        <v>0</v>
      </c>
      <c r="F16" s="160">
        <f t="shared" si="1"/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f t="shared" si="0"/>
        <v>0</v>
      </c>
    </row>
    <row r="17" spans="1:12">
      <c r="B17" s="159"/>
      <c r="C17" s="161"/>
      <c r="D17" s="160">
        <v>0</v>
      </c>
      <c r="E17" s="160">
        <v>0</v>
      </c>
      <c r="F17" s="160">
        <f t="shared" si="1"/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f t="shared" si="0"/>
        <v>0</v>
      </c>
    </row>
    <row r="18" spans="1:12">
      <c r="B18" s="159"/>
      <c r="C18" s="161"/>
      <c r="D18" s="160">
        <v>0</v>
      </c>
      <c r="E18" s="160">
        <v>0</v>
      </c>
      <c r="F18" s="160">
        <f t="shared" si="1"/>
        <v>0</v>
      </c>
      <c r="G18" s="160">
        <v>0</v>
      </c>
      <c r="H18" s="160">
        <v>0</v>
      </c>
      <c r="I18" s="160">
        <v>0</v>
      </c>
      <c r="J18" s="160">
        <v>0</v>
      </c>
      <c r="K18" s="160">
        <f t="shared" si="0"/>
        <v>0</v>
      </c>
    </row>
    <row r="19" spans="1:12">
      <c r="B19" s="159"/>
      <c r="C19" s="161"/>
      <c r="D19" s="160">
        <v>0</v>
      </c>
      <c r="E19" s="160">
        <v>0</v>
      </c>
      <c r="F19" s="160">
        <f t="shared" si="1"/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f t="shared" si="0"/>
        <v>0</v>
      </c>
    </row>
    <row r="20" spans="1:12">
      <c r="B20" s="159"/>
      <c r="C20" s="161"/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0">
        <f t="shared" si="0"/>
        <v>0</v>
      </c>
    </row>
    <row r="21" spans="1:12">
      <c r="B21" s="162"/>
      <c r="C21" s="163"/>
      <c r="D21" s="164"/>
      <c r="E21" s="164"/>
      <c r="F21" s="164"/>
      <c r="G21" s="164"/>
      <c r="H21" s="164"/>
      <c r="I21" s="164"/>
      <c r="J21" s="164"/>
      <c r="K21" s="164"/>
    </row>
    <row r="22" spans="1:12" s="153" customFormat="1">
      <c r="A22" s="76"/>
      <c r="B22" s="165"/>
      <c r="C22" s="166" t="s">
        <v>155</v>
      </c>
      <c r="D22" s="167">
        <f>SUM(D12:D20)</f>
        <v>1</v>
      </c>
      <c r="E22" s="167">
        <f t="shared" ref="E22:K22" si="2">SUM(E12:E20)</f>
        <v>5</v>
      </c>
      <c r="F22" s="167">
        <f t="shared" si="2"/>
        <v>6</v>
      </c>
      <c r="G22" s="167">
        <f t="shared" si="2"/>
        <v>6</v>
      </c>
      <c r="H22" s="167">
        <f t="shared" si="2"/>
        <v>5</v>
      </c>
      <c r="I22" s="167">
        <f t="shared" si="2"/>
        <v>4</v>
      </c>
      <c r="J22" s="167">
        <f t="shared" si="2"/>
        <v>4</v>
      </c>
      <c r="K22" s="167">
        <f t="shared" si="2"/>
        <v>1</v>
      </c>
      <c r="L22" s="76"/>
    </row>
    <row r="23" spans="1:12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2">
      <c r="B24" s="16" t="s">
        <v>76</v>
      </c>
      <c r="F24" s="20"/>
      <c r="G24" s="20"/>
      <c r="H24" s="20"/>
      <c r="I24" s="20"/>
      <c r="J24" s="20"/>
      <c r="K24" s="20"/>
    </row>
    <row r="25" spans="1:12"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2"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2">
      <c r="B27" s="20"/>
      <c r="C27" s="30"/>
      <c r="D27" s="20"/>
      <c r="E27" s="20"/>
      <c r="F27" s="30"/>
      <c r="G27" s="30"/>
      <c r="H27" s="30"/>
      <c r="I27" s="30"/>
      <c r="J27" s="30"/>
      <c r="K27" s="30"/>
    </row>
    <row r="28" spans="1:12">
      <c r="C28" s="55" t="s">
        <v>77</v>
      </c>
      <c r="F28" s="632" t="s">
        <v>80</v>
      </c>
      <c r="G28" s="632"/>
      <c r="H28" s="632"/>
      <c r="I28" s="632"/>
      <c r="J28" s="632"/>
      <c r="K28" s="632"/>
    </row>
    <row r="29" spans="1:12">
      <c r="C29" s="55" t="s">
        <v>78</v>
      </c>
      <c r="F29" s="657" t="s">
        <v>79</v>
      </c>
      <c r="G29" s="657"/>
      <c r="H29" s="657"/>
      <c r="I29" s="657"/>
      <c r="J29" s="657"/>
      <c r="K29" s="657"/>
    </row>
  </sheetData>
  <mergeCells count="10">
    <mergeCell ref="B1:K1"/>
    <mergeCell ref="B2:K2"/>
    <mergeCell ref="B3:K3"/>
    <mergeCell ref="B4:K4"/>
    <mergeCell ref="F29:K29"/>
    <mergeCell ref="F28:K28"/>
    <mergeCell ref="B8:C10"/>
    <mergeCell ref="D8:J8"/>
    <mergeCell ref="K8:K9"/>
    <mergeCell ref="D6:E6"/>
  </mergeCells>
  <pageMargins left="0.7" right="0.7" top="0.41" bottom="0.75" header="0.3" footer="0.3"/>
  <pageSetup scale="74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  <pageSetUpPr fitToPage="1"/>
  </sheetPr>
  <dimension ref="A1:L23"/>
  <sheetViews>
    <sheetView showGridLines="0" zoomScale="85" zoomScaleNormal="85" workbookViewId="0">
      <selection activeCell="C22" sqref="C22:D22"/>
    </sheetView>
  </sheetViews>
  <sheetFormatPr baseColWidth="10" defaultColWidth="11.42578125" defaultRowHeight="12.75"/>
  <cols>
    <col min="1" max="1" width="2.5703125" style="20" customWidth="1"/>
    <col min="2" max="2" width="2" style="47" customWidth="1"/>
    <col min="3" max="3" width="45.85546875" style="47" customWidth="1"/>
    <col min="4" max="4" width="13.140625" style="47" bestFit="1" customWidth="1"/>
    <col min="5" max="5" width="12.7109375" style="47" customWidth="1"/>
    <col min="6" max="6" width="13.140625" style="47" bestFit="1" customWidth="1"/>
    <col min="7" max="7" width="13.140625" style="47" customWidth="1"/>
    <col min="8" max="9" width="12.7109375" style="47" customWidth="1"/>
    <col min="10" max="11" width="13.140625" style="47" bestFit="1" customWidth="1"/>
    <col min="12" max="12" width="4" style="20" customWidth="1"/>
    <col min="13" max="16384" width="11.42578125" style="47"/>
  </cols>
  <sheetData>
    <row r="1" spans="2:11" ht="16.5" customHeight="1">
      <c r="B1" s="652" t="s">
        <v>380</v>
      </c>
      <c r="C1" s="652"/>
      <c r="D1" s="652"/>
      <c r="E1" s="652"/>
      <c r="F1" s="652"/>
      <c r="G1" s="652"/>
      <c r="H1" s="652"/>
      <c r="I1" s="652"/>
      <c r="J1" s="652"/>
      <c r="K1" s="652"/>
    </row>
    <row r="2" spans="2:11" ht="16.5" customHeight="1">
      <c r="B2" s="652" t="s">
        <v>382</v>
      </c>
      <c r="C2" s="652"/>
      <c r="D2" s="652"/>
      <c r="E2" s="652"/>
      <c r="F2" s="652"/>
      <c r="G2" s="652"/>
      <c r="H2" s="652"/>
      <c r="I2" s="652"/>
      <c r="J2" s="652"/>
      <c r="K2" s="652"/>
    </row>
    <row r="3" spans="2:11" ht="16.5" customHeight="1">
      <c r="B3" s="652" t="s">
        <v>442</v>
      </c>
      <c r="C3" s="652"/>
      <c r="D3" s="652"/>
      <c r="E3" s="652"/>
      <c r="F3" s="652"/>
      <c r="G3" s="652"/>
      <c r="H3" s="652"/>
      <c r="I3" s="652"/>
      <c r="J3" s="652"/>
      <c r="K3" s="652"/>
    </row>
    <row r="4" spans="2:11" s="20" customFormat="1"/>
    <row r="5" spans="2:11" s="20" customFormat="1">
      <c r="C5" s="22" t="s">
        <v>3</v>
      </c>
      <c r="D5" s="629" t="s">
        <v>440</v>
      </c>
      <c r="E5" s="629"/>
      <c r="F5" s="59"/>
      <c r="G5" s="59"/>
      <c r="H5" s="60"/>
      <c r="I5" s="60"/>
      <c r="J5" s="30"/>
    </row>
    <row r="6" spans="2:11" s="20" customFormat="1"/>
    <row r="7" spans="2:11">
      <c r="B7" s="672" t="s">
        <v>74</v>
      </c>
      <c r="C7" s="673"/>
      <c r="D7" s="671" t="s">
        <v>156</v>
      </c>
      <c r="E7" s="671"/>
      <c r="F7" s="671"/>
      <c r="G7" s="671"/>
      <c r="H7" s="671"/>
      <c r="I7" s="671"/>
      <c r="J7" s="671"/>
      <c r="K7" s="671" t="s">
        <v>150</v>
      </c>
    </row>
    <row r="8" spans="2:11" ht="51">
      <c r="B8" s="674"/>
      <c r="C8" s="675"/>
      <c r="D8" s="155" t="s">
        <v>151</v>
      </c>
      <c r="E8" s="155" t="s">
        <v>152</v>
      </c>
      <c r="F8" s="155" t="s">
        <v>130</v>
      </c>
      <c r="G8" s="155" t="s">
        <v>340</v>
      </c>
      <c r="H8" s="155" t="s">
        <v>131</v>
      </c>
      <c r="I8" s="155" t="s">
        <v>341</v>
      </c>
      <c r="J8" s="155" t="s">
        <v>153</v>
      </c>
      <c r="K8" s="671"/>
    </row>
    <row r="9" spans="2:11">
      <c r="B9" s="676"/>
      <c r="C9" s="677"/>
      <c r="D9" s="155">
        <v>1</v>
      </c>
      <c r="E9" s="155">
        <v>2</v>
      </c>
      <c r="F9" s="155" t="s">
        <v>154</v>
      </c>
      <c r="G9" s="155">
        <v>4</v>
      </c>
      <c r="H9" s="155">
        <v>5</v>
      </c>
      <c r="I9" s="155">
        <v>6</v>
      </c>
      <c r="J9" s="155">
        <v>7</v>
      </c>
      <c r="K9" s="155" t="s">
        <v>395</v>
      </c>
    </row>
    <row r="10" spans="2:11">
      <c r="B10" s="168"/>
      <c r="C10" s="169"/>
      <c r="D10" s="170"/>
      <c r="E10" s="170"/>
      <c r="F10" s="170"/>
      <c r="G10" s="170"/>
      <c r="H10" s="170"/>
      <c r="I10" s="170"/>
      <c r="J10" s="170"/>
      <c r="K10" s="170"/>
    </row>
    <row r="11" spans="2:11">
      <c r="B11" s="156"/>
      <c r="C11" s="171" t="s">
        <v>157</v>
      </c>
      <c r="D11" s="160">
        <v>1</v>
      </c>
      <c r="E11" s="160">
        <v>5</v>
      </c>
      <c r="F11" s="160">
        <f>+D11+E11</f>
        <v>6</v>
      </c>
      <c r="G11" s="160">
        <v>6</v>
      </c>
      <c r="H11" s="160">
        <v>5</v>
      </c>
      <c r="I11" s="160">
        <v>4</v>
      </c>
      <c r="J11" s="160">
        <v>4</v>
      </c>
      <c r="K11" s="160">
        <f>+F11-H11</f>
        <v>1</v>
      </c>
    </row>
    <row r="12" spans="2:11">
      <c r="B12" s="156"/>
      <c r="C12" s="157"/>
      <c r="D12" s="172"/>
      <c r="E12" s="172"/>
      <c r="F12" s="172"/>
      <c r="G12" s="172"/>
      <c r="H12" s="172"/>
      <c r="I12" s="172"/>
      <c r="J12" s="172"/>
      <c r="K12" s="172"/>
    </row>
    <row r="13" spans="2:11">
      <c r="B13" s="173"/>
      <c r="C13" s="171" t="s">
        <v>158</v>
      </c>
      <c r="D13" s="172">
        <v>0</v>
      </c>
      <c r="E13" s="172">
        <f>22575-22575</f>
        <v>0</v>
      </c>
      <c r="F13" s="172">
        <f>+D13+E13</f>
        <v>0</v>
      </c>
      <c r="G13" s="172"/>
      <c r="H13" s="172">
        <v>0</v>
      </c>
      <c r="I13" s="172"/>
      <c r="J13" s="172">
        <v>0</v>
      </c>
      <c r="K13" s="172">
        <f>+F13-H13</f>
        <v>0</v>
      </c>
    </row>
    <row r="14" spans="2:11">
      <c r="B14" s="156"/>
      <c r="C14" s="157"/>
      <c r="D14" s="172"/>
      <c r="E14" s="172"/>
      <c r="F14" s="172"/>
      <c r="G14" s="172"/>
      <c r="H14" s="172"/>
      <c r="I14" s="172"/>
      <c r="J14" s="172"/>
      <c r="K14" s="172"/>
    </row>
    <row r="15" spans="2:11" ht="25.5">
      <c r="B15" s="173"/>
      <c r="C15" s="171" t="s">
        <v>159</v>
      </c>
      <c r="D15" s="172"/>
      <c r="E15" s="172"/>
      <c r="F15" s="172">
        <f>+D15+E15</f>
        <v>0</v>
      </c>
      <c r="G15" s="172"/>
      <c r="H15" s="172"/>
      <c r="I15" s="172"/>
      <c r="J15" s="172"/>
      <c r="K15" s="172">
        <f>+F15-H15</f>
        <v>0</v>
      </c>
    </row>
    <row r="16" spans="2:11">
      <c r="B16" s="174"/>
      <c r="C16" s="175"/>
      <c r="D16" s="176"/>
      <c r="E16" s="176"/>
      <c r="F16" s="176"/>
      <c r="G16" s="176"/>
      <c r="H16" s="176"/>
      <c r="I16" s="176"/>
      <c r="J16" s="176"/>
      <c r="K16" s="176"/>
    </row>
    <row r="17" spans="1:12" s="153" customFormat="1">
      <c r="A17" s="76"/>
      <c r="B17" s="174"/>
      <c r="C17" s="175" t="s">
        <v>155</v>
      </c>
      <c r="D17" s="177">
        <f>+D11+D13+D15</f>
        <v>1</v>
      </c>
      <c r="E17" s="177">
        <f t="shared" ref="E17:K17" si="0">+E11+E13+E15</f>
        <v>5</v>
      </c>
      <c r="F17" s="177">
        <f t="shared" si="0"/>
        <v>6</v>
      </c>
      <c r="G17" s="177">
        <f t="shared" si="0"/>
        <v>6</v>
      </c>
      <c r="H17" s="177">
        <f t="shared" si="0"/>
        <v>5</v>
      </c>
      <c r="I17" s="177">
        <f t="shared" si="0"/>
        <v>4</v>
      </c>
      <c r="J17" s="177">
        <f t="shared" si="0"/>
        <v>4</v>
      </c>
      <c r="K17" s="177">
        <f t="shared" si="0"/>
        <v>1</v>
      </c>
      <c r="L17" s="76"/>
    </row>
    <row r="18" spans="1:12" s="20" customFormat="1"/>
    <row r="19" spans="1:12">
      <c r="C19" s="16" t="s">
        <v>76</v>
      </c>
    </row>
    <row r="20" spans="1:12">
      <c r="D20" s="178" t="str">
        <f>IF(D17=CAdmon!D22," ","ERROR")</f>
        <v xml:space="preserve"> </v>
      </c>
      <c r="E20" s="178" t="str">
        <f>IF(E17=CAdmon!E22," ","ERROR")</f>
        <v xml:space="preserve"> </v>
      </c>
      <c r="F20" s="178" t="str">
        <f>IF(F17=CAdmon!F22," ","ERROR")</f>
        <v xml:space="preserve"> </v>
      </c>
      <c r="G20" s="178"/>
      <c r="H20" s="178" t="str">
        <f>IF(H17=CAdmon!H22," ","ERROR")</f>
        <v xml:space="preserve"> </v>
      </c>
      <c r="I20" s="178"/>
      <c r="J20" s="178" t="str">
        <f>IF(J17=CAdmon!J22," ","ERROR")</f>
        <v xml:space="preserve"> </v>
      </c>
      <c r="K20" s="178" t="str">
        <f>IF(K17=CAdmon!K22," ","ERROR")</f>
        <v xml:space="preserve"> </v>
      </c>
    </row>
    <row r="21" spans="1:12">
      <c r="C21" s="52"/>
    </row>
    <row r="22" spans="1:12">
      <c r="C22" s="55" t="s">
        <v>77</v>
      </c>
      <c r="F22" s="632" t="s">
        <v>80</v>
      </c>
      <c r="G22" s="632"/>
      <c r="H22" s="632"/>
      <c r="I22" s="632"/>
      <c r="J22" s="632"/>
      <c r="K22" s="632"/>
    </row>
    <row r="23" spans="1:12">
      <c r="C23" s="55" t="s">
        <v>78</v>
      </c>
      <c r="F23" s="657" t="s">
        <v>79</v>
      </c>
      <c r="G23" s="657"/>
      <c r="H23" s="657"/>
      <c r="I23" s="657"/>
      <c r="J23" s="657"/>
      <c r="K23" s="657"/>
    </row>
  </sheetData>
  <mergeCells count="9">
    <mergeCell ref="F23:K23"/>
    <mergeCell ref="B7:C9"/>
    <mergeCell ref="D7:J7"/>
    <mergeCell ref="K7:K8"/>
    <mergeCell ref="B1:K1"/>
    <mergeCell ref="B3:K3"/>
    <mergeCell ref="F22:K22"/>
    <mergeCell ref="B2:K2"/>
    <mergeCell ref="D5:E5"/>
  </mergeCells>
  <pageMargins left="0.7" right="0.7" top="0.38" bottom="0.75" header="0.3" footer="0.3"/>
  <pageSetup scale="77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249977111117893"/>
    <pageSetUpPr fitToPage="1"/>
  </sheetPr>
  <dimension ref="A1:L44"/>
  <sheetViews>
    <sheetView showGridLines="0" zoomScale="85" zoomScaleNormal="85" workbookViewId="0">
      <selection activeCell="C22" sqref="C22:D22"/>
    </sheetView>
  </sheetViews>
  <sheetFormatPr baseColWidth="10" defaultColWidth="11.42578125" defaultRowHeight="12.75"/>
  <cols>
    <col min="1" max="1" width="2.42578125" style="20" customWidth="1"/>
    <col min="2" max="2" width="4.5703125" style="47" customWidth="1"/>
    <col min="3" max="3" width="57.28515625" style="47" customWidth="1"/>
    <col min="4" max="4" width="13.140625" style="47" bestFit="1" customWidth="1"/>
    <col min="5" max="5" width="12.7109375" style="47" customWidth="1"/>
    <col min="6" max="6" width="13.140625" style="47" bestFit="1" customWidth="1"/>
    <col min="7" max="7" width="13.140625" style="47" customWidth="1"/>
    <col min="8" max="9" width="12.7109375" style="47" customWidth="1"/>
    <col min="10" max="10" width="13.140625" style="47" bestFit="1" customWidth="1"/>
    <col min="11" max="11" width="13.28515625" style="47" bestFit="1" customWidth="1"/>
    <col min="12" max="12" width="3.7109375" style="20" customWidth="1"/>
    <col min="13" max="16384" width="11.42578125" style="47"/>
  </cols>
  <sheetData>
    <row r="1" spans="2:11" ht="14.25" customHeight="1">
      <c r="B1" s="652" t="s">
        <v>380</v>
      </c>
      <c r="C1" s="652"/>
      <c r="D1" s="652"/>
      <c r="E1" s="652"/>
      <c r="F1" s="652"/>
      <c r="G1" s="652"/>
      <c r="H1" s="652"/>
      <c r="I1" s="652"/>
      <c r="J1" s="652"/>
      <c r="K1" s="652"/>
    </row>
    <row r="2" spans="2:11" ht="14.25" customHeight="1">
      <c r="B2" s="652" t="s">
        <v>383</v>
      </c>
      <c r="C2" s="652"/>
      <c r="D2" s="652"/>
      <c r="E2" s="652"/>
      <c r="F2" s="652"/>
      <c r="G2" s="652"/>
      <c r="H2" s="652"/>
      <c r="I2" s="652"/>
      <c r="J2" s="652"/>
      <c r="K2" s="652"/>
    </row>
    <row r="3" spans="2:11" ht="14.25" customHeight="1">
      <c r="B3" s="652" t="s">
        <v>442</v>
      </c>
      <c r="C3" s="652"/>
      <c r="D3" s="652"/>
      <c r="E3" s="652"/>
      <c r="F3" s="652"/>
      <c r="G3" s="652"/>
      <c r="H3" s="652"/>
      <c r="I3" s="652"/>
      <c r="J3" s="652"/>
      <c r="K3" s="652"/>
    </row>
    <row r="4" spans="2:11" s="20" customFormat="1" ht="6.75" customHeight="1"/>
    <row r="5" spans="2:11" s="20" customFormat="1" ht="18" customHeight="1">
      <c r="C5" s="22" t="s">
        <v>3</v>
      </c>
      <c r="D5" s="629" t="s">
        <v>440</v>
      </c>
      <c r="E5" s="629"/>
      <c r="F5" s="60"/>
      <c r="G5" s="60"/>
      <c r="H5" s="30"/>
      <c r="I5" s="30"/>
      <c r="J5" s="30"/>
    </row>
    <row r="6" spans="2:11" s="20" customFormat="1" ht="6.75" customHeight="1"/>
    <row r="7" spans="2:11">
      <c r="B7" s="670" t="s">
        <v>74</v>
      </c>
      <c r="C7" s="670"/>
      <c r="D7" s="671" t="s">
        <v>149</v>
      </c>
      <c r="E7" s="671"/>
      <c r="F7" s="671"/>
      <c r="G7" s="671"/>
      <c r="H7" s="671"/>
      <c r="I7" s="671"/>
      <c r="J7" s="671"/>
      <c r="K7" s="671" t="s">
        <v>150</v>
      </c>
    </row>
    <row r="8" spans="2:11" ht="51">
      <c r="B8" s="670"/>
      <c r="C8" s="670"/>
      <c r="D8" s="155" t="s">
        <v>151</v>
      </c>
      <c r="E8" s="155" t="s">
        <v>152</v>
      </c>
      <c r="F8" s="155" t="s">
        <v>130</v>
      </c>
      <c r="G8" s="155" t="s">
        <v>340</v>
      </c>
      <c r="H8" s="155" t="s">
        <v>131</v>
      </c>
      <c r="I8" s="155" t="s">
        <v>341</v>
      </c>
      <c r="J8" s="155" t="s">
        <v>153</v>
      </c>
      <c r="K8" s="671"/>
    </row>
    <row r="9" spans="2:11" ht="11.25" customHeight="1">
      <c r="B9" s="670"/>
      <c r="C9" s="670"/>
      <c r="D9" s="155">
        <v>1</v>
      </c>
      <c r="E9" s="155">
        <v>2</v>
      </c>
      <c r="F9" s="155" t="s">
        <v>154</v>
      </c>
      <c r="G9" s="155">
        <v>4</v>
      </c>
      <c r="H9" s="155">
        <v>5</v>
      </c>
      <c r="I9" s="155">
        <v>6</v>
      </c>
      <c r="J9" s="155">
        <v>7</v>
      </c>
      <c r="K9" s="155" t="s">
        <v>395</v>
      </c>
    </row>
    <row r="10" spans="2:11">
      <c r="B10" s="678" t="s">
        <v>123</v>
      </c>
      <c r="C10" s="679"/>
      <c r="D10" s="179">
        <f>SUM(D11:D11)</f>
        <v>1</v>
      </c>
      <c r="E10" s="179">
        <f>SUM(E11:E11)</f>
        <v>5</v>
      </c>
      <c r="F10" s="179">
        <f>+D10+E10</f>
        <v>6</v>
      </c>
      <c r="G10" s="179"/>
      <c r="H10" s="179">
        <f>SUM(H11:H11)</f>
        <v>5</v>
      </c>
      <c r="I10" s="179"/>
      <c r="J10" s="179">
        <f>SUM(J11:J11)</f>
        <v>4</v>
      </c>
      <c r="K10" s="179">
        <f t="shared" ref="K10:K36" si="0">+F10-H10</f>
        <v>1</v>
      </c>
    </row>
    <row r="11" spans="2:11">
      <c r="B11" s="180"/>
      <c r="C11" s="181" t="s">
        <v>160</v>
      </c>
      <c r="D11" s="160">
        <v>1</v>
      </c>
      <c r="E11" s="160">
        <v>5</v>
      </c>
      <c r="F11" s="160">
        <f>+D11+E11</f>
        <v>6</v>
      </c>
      <c r="G11" s="160">
        <v>6</v>
      </c>
      <c r="H11" s="160">
        <v>5</v>
      </c>
      <c r="I11" s="160">
        <v>4</v>
      </c>
      <c r="J11" s="160">
        <v>4</v>
      </c>
      <c r="K11" s="160">
        <f t="shared" si="0"/>
        <v>1</v>
      </c>
    </row>
    <row r="12" spans="2:11">
      <c r="B12" s="678" t="s">
        <v>84</v>
      </c>
      <c r="C12" s="679"/>
      <c r="D12" s="179">
        <f>SUM(D13:D15)</f>
        <v>0</v>
      </c>
      <c r="E12" s="179">
        <f>SUM(E13:E15)</f>
        <v>0</v>
      </c>
      <c r="F12" s="179">
        <f t="shared" ref="F12:F36" si="1">+D12+E12</f>
        <v>0</v>
      </c>
      <c r="G12" s="179"/>
      <c r="H12" s="179">
        <f>SUM(H13:H14)</f>
        <v>0</v>
      </c>
      <c r="I12" s="179"/>
      <c r="J12" s="179">
        <f>SUM(J13:J15)</f>
        <v>0</v>
      </c>
      <c r="K12" s="179">
        <f t="shared" si="0"/>
        <v>0</v>
      </c>
    </row>
    <row r="13" spans="2:11">
      <c r="B13" s="180"/>
      <c r="C13" s="181" t="s">
        <v>226</v>
      </c>
      <c r="D13" s="172">
        <v>0</v>
      </c>
      <c r="E13" s="172">
        <v>0</v>
      </c>
      <c r="F13" s="172">
        <f t="shared" si="1"/>
        <v>0</v>
      </c>
      <c r="G13" s="172"/>
      <c r="H13" s="172"/>
      <c r="I13" s="172"/>
      <c r="J13" s="172">
        <v>0</v>
      </c>
      <c r="K13" s="179">
        <f t="shared" si="0"/>
        <v>0</v>
      </c>
    </row>
    <row r="14" spans="2:11">
      <c r="B14" s="180"/>
      <c r="C14" s="181" t="s">
        <v>161</v>
      </c>
      <c r="D14" s="172">
        <v>0</v>
      </c>
      <c r="E14" s="172">
        <v>0</v>
      </c>
      <c r="F14" s="172">
        <f t="shared" si="1"/>
        <v>0</v>
      </c>
      <c r="G14" s="172"/>
      <c r="H14" s="172"/>
      <c r="I14" s="172"/>
      <c r="J14" s="172">
        <v>0</v>
      </c>
      <c r="K14" s="179">
        <f t="shared" si="0"/>
        <v>0</v>
      </c>
    </row>
    <row r="15" spans="2:11">
      <c r="B15" s="180"/>
      <c r="C15" s="181" t="s">
        <v>238</v>
      </c>
      <c r="D15" s="172">
        <v>0</v>
      </c>
      <c r="E15" s="172">
        <v>0</v>
      </c>
      <c r="F15" s="172">
        <f t="shared" si="1"/>
        <v>0</v>
      </c>
      <c r="G15" s="172"/>
      <c r="H15" s="172"/>
      <c r="I15" s="172"/>
      <c r="J15" s="172">
        <v>0</v>
      </c>
      <c r="K15" s="179">
        <f t="shared" si="0"/>
        <v>0</v>
      </c>
    </row>
    <row r="16" spans="2:11">
      <c r="B16" s="678" t="s">
        <v>86</v>
      </c>
      <c r="C16" s="679"/>
      <c r="D16" s="179">
        <f>SUM(D17:D28)</f>
        <v>0</v>
      </c>
      <c r="E16" s="179">
        <f>SUM(E17:E29)</f>
        <v>0</v>
      </c>
      <c r="F16" s="179">
        <f t="shared" si="1"/>
        <v>0</v>
      </c>
      <c r="G16" s="179"/>
      <c r="H16" s="179">
        <f>SUM(H17:H28)</f>
        <v>0</v>
      </c>
      <c r="I16" s="179"/>
      <c r="J16" s="179">
        <f>SUM(J17:J28)</f>
        <v>0</v>
      </c>
      <c r="K16" s="179">
        <f t="shared" si="0"/>
        <v>0</v>
      </c>
    </row>
    <row r="17" spans="2:11">
      <c r="B17" s="180"/>
      <c r="C17" s="181" t="s">
        <v>227</v>
      </c>
      <c r="D17" s="172">
        <v>0</v>
      </c>
      <c r="E17" s="172">
        <v>0</v>
      </c>
      <c r="F17" s="172">
        <f t="shared" si="1"/>
        <v>0</v>
      </c>
      <c r="G17" s="172"/>
      <c r="H17" s="172"/>
      <c r="I17" s="172"/>
      <c r="J17" s="172">
        <v>0</v>
      </c>
      <c r="K17" s="179">
        <f t="shared" si="0"/>
        <v>0</v>
      </c>
    </row>
    <row r="18" spans="2:11">
      <c r="B18" s="180"/>
      <c r="C18" s="181" t="s">
        <v>228</v>
      </c>
      <c r="D18" s="172">
        <v>0</v>
      </c>
      <c r="E18" s="172">
        <v>0</v>
      </c>
      <c r="F18" s="172">
        <f t="shared" si="1"/>
        <v>0</v>
      </c>
      <c r="G18" s="172"/>
      <c r="H18" s="172"/>
      <c r="I18" s="172"/>
      <c r="J18" s="172">
        <v>0</v>
      </c>
      <c r="K18" s="179">
        <f t="shared" si="0"/>
        <v>0</v>
      </c>
    </row>
    <row r="19" spans="2:11">
      <c r="B19" s="180"/>
      <c r="C19" s="181" t="s">
        <v>229</v>
      </c>
      <c r="D19" s="172">
        <v>0</v>
      </c>
      <c r="E19" s="172">
        <v>0</v>
      </c>
      <c r="F19" s="172">
        <f t="shared" si="1"/>
        <v>0</v>
      </c>
      <c r="G19" s="172"/>
      <c r="H19" s="172"/>
      <c r="I19" s="172"/>
      <c r="J19" s="172">
        <v>0</v>
      </c>
      <c r="K19" s="179">
        <f t="shared" si="0"/>
        <v>0</v>
      </c>
    </row>
    <row r="20" spans="2:11">
      <c r="B20" s="180"/>
      <c r="C20" s="181" t="s">
        <v>230</v>
      </c>
      <c r="D20" s="172">
        <v>0</v>
      </c>
      <c r="E20" s="172">
        <v>0</v>
      </c>
      <c r="F20" s="172">
        <f t="shared" si="1"/>
        <v>0</v>
      </c>
      <c r="G20" s="172"/>
      <c r="H20" s="172"/>
      <c r="I20" s="172"/>
      <c r="J20" s="172">
        <v>0</v>
      </c>
      <c r="K20" s="179">
        <f t="shared" si="0"/>
        <v>0</v>
      </c>
    </row>
    <row r="21" spans="2:11">
      <c r="B21" s="180"/>
      <c r="C21" s="181" t="s">
        <v>231</v>
      </c>
      <c r="D21" s="172">
        <v>0</v>
      </c>
      <c r="E21" s="172">
        <v>0</v>
      </c>
      <c r="F21" s="172">
        <f t="shared" si="1"/>
        <v>0</v>
      </c>
      <c r="G21" s="172"/>
      <c r="H21" s="172"/>
      <c r="I21" s="172"/>
      <c r="J21" s="172">
        <v>0</v>
      </c>
      <c r="K21" s="179">
        <f t="shared" si="0"/>
        <v>0</v>
      </c>
    </row>
    <row r="22" spans="2:11">
      <c r="B22" s="180"/>
      <c r="C22" s="181" t="s">
        <v>232</v>
      </c>
      <c r="D22" s="172">
        <v>0</v>
      </c>
      <c r="E22" s="172"/>
      <c r="F22" s="172">
        <f t="shared" si="1"/>
        <v>0</v>
      </c>
      <c r="G22" s="172"/>
      <c r="H22" s="172"/>
      <c r="I22" s="172"/>
      <c r="J22" s="172">
        <v>0</v>
      </c>
      <c r="K22" s="179">
        <f t="shared" si="0"/>
        <v>0</v>
      </c>
    </row>
    <row r="23" spans="2:11">
      <c r="B23" s="180"/>
      <c r="C23" s="181" t="s">
        <v>242</v>
      </c>
      <c r="D23" s="172"/>
      <c r="E23" s="172">
        <v>0</v>
      </c>
      <c r="F23" s="172">
        <f>+D23+E23</f>
        <v>0</v>
      </c>
      <c r="G23" s="172"/>
      <c r="H23" s="172"/>
      <c r="I23" s="172"/>
      <c r="J23" s="172">
        <v>0</v>
      </c>
      <c r="K23" s="179">
        <f t="shared" si="0"/>
        <v>0</v>
      </c>
    </row>
    <row r="24" spans="2:11">
      <c r="B24" s="180"/>
      <c r="C24" s="181" t="s">
        <v>244</v>
      </c>
      <c r="D24" s="172"/>
      <c r="E24" s="172">
        <v>0</v>
      </c>
      <c r="F24" s="172">
        <f>+D24+E24</f>
        <v>0</v>
      </c>
      <c r="G24" s="172"/>
      <c r="H24" s="172"/>
      <c r="I24" s="172"/>
      <c r="J24" s="172"/>
      <c r="K24" s="179">
        <f t="shared" si="0"/>
        <v>0</v>
      </c>
    </row>
    <row r="25" spans="2:11">
      <c r="B25" s="180"/>
      <c r="C25" s="181" t="s">
        <v>245</v>
      </c>
      <c r="D25" s="172"/>
      <c r="E25" s="172">
        <v>0</v>
      </c>
      <c r="F25" s="172">
        <f>+D25+E25</f>
        <v>0</v>
      </c>
      <c r="G25" s="172"/>
      <c r="H25" s="172"/>
      <c r="I25" s="172"/>
      <c r="J25" s="172"/>
      <c r="K25" s="179">
        <f t="shared" si="0"/>
        <v>0</v>
      </c>
    </row>
    <row r="26" spans="2:11">
      <c r="B26" s="180"/>
      <c r="C26" s="181" t="s">
        <v>246</v>
      </c>
      <c r="D26" s="172"/>
      <c r="E26" s="172">
        <v>0</v>
      </c>
      <c r="F26" s="172">
        <f>+D26+E26</f>
        <v>0</v>
      </c>
      <c r="G26" s="172"/>
      <c r="H26" s="172"/>
      <c r="I26" s="172"/>
      <c r="J26" s="172"/>
      <c r="K26" s="179">
        <f t="shared" si="0"/>
        <v>0</v>
      </c>
    </row>
    <row r="27" spans="2:11">
      <c r="B27" s="180"/>
      <c r="C27" s="181" t="s">
        <v>243</v>
      </c>
      <c r="D27" s="172">
        <v>0</v>
      </c>
      <c r="E27" s="172">
        <v>0</v>
      </c>
      <c r="F27" s="172">
        <f t="shared" si="1"/>
        <v>0</v>
      </c>
      <c r="G27" s="172"/>
      <c r="H27" s="172"/>
      <c r="I27" s="172"/>
      <c r="J27" s="172">
        <v>0</v>
      </c>
      <c r="K27" s="179">
        <f t="shared" si="0"/>
        <v>0</v>
      </c>
    </row>
    <row r="28" spans="2:11">
      <c r="B28" s="180"/>
      <c r="C28" s="181" t="s">
        <v>233</v>
      </c>
      <c r="D28" s="172">
        <v>0</v>
      </c>
      <c r="E28" s="172">
        <v>0</v>
      </c>
      <c r="F28" s="172">
        <f t="shared" si="1"/>
        <v>0</v>
      </c>
      <c r="G28" s="172"/>
      <c r="H28" s="172">
        <v>0</v>
      </c>
      <c r="I28" s="172"/>
      <c r="J28" s="172">
        <v>0</v>
      </c>
      <c r="K28" s="179">
        <f t="shared" si="0"/>
        <v>0</v>
      </c>
    </row>
    <row r="29" spans="2:11">
      <c r="B29" s="180"/>
      <c r="C29" s="181" t="s">
        <v>162</v>
      </c>
      <c r="D29" s="172"/>
      <c r="E29" s="172">
        <v>0</v>
      </c>
      <c r="F29" s="172">
        <f>+D29+E29</f>
        <v>0</v>
      </c>
      <c r="G29" s="172"/>
      <c r="H29" s="172"/>
      <c r="I29" s="172"/>
      <c r="J29" s="172">
        <v>0</v>
      </c>
      <c r="K29" s="179">
        <f t="shared" si="0"/>
        <v>0</v>
      </c>
    </row>
    <row r="30" spans="2:11">
      <c r="B30" s="678" t="s">
        <v>143</v>
      </c>
      <c r="C30" s="679"/>
      <c r="D30" s="179">
        <f>SUM(D31:D31)</f>
        <v>0</v>
      </c>
      <c r="E30" s="179">
        <f>SUM(E31:E31)</f>
        <v>0</v>
      </c>
      <c r="F30" s="179">
        <f t="shared" si="1"/>
        <v>0</v>
      </c>
      <c r="G30" s="179"/>
      <c r="H30" s="179">
        <f>SUM(H31:H31)</f>
        <v>0</v>
      </c>
      <c r="I30" s="179"/>
      <c r="J30" s="179">
        <f>SUM(J31:J31)</f>
        <v>0</v>
      </c>
      <c r="K30" s="179">
        <f t="shared" si="0"/>
        <v>0</v>
      </c>
    </row>
    <row r="31" spans="2:11">
      <c r="B31" s="180"/>
      <c r="C31" s="181" t="s">
        <v>90</v>
      </c>
      <c r="D31" s="172">
        <v>0</v>
      </c>
      <c r="E31" s="172"/>
      <c r="F31" s="172">
        <f t="shared" si="1"/>
        <v>0</v>
      </c>
      <c r="G31" s="172"/>
      <c r="H31" s="172"/>
      <c r="I31" s="172"/>
      <c r="J31" s="172">
        <v>0</v>
      </c>
      <c r="K31" s="179">
        <f t="shared" si="0"/>
        <v>0</v>
      </c>
    </row>
    <row r="32" spans="2:11">
      <c r="B32" s="678" t="s">
        <v>163</v>
      </c>
      <c r="C32" s="679"/>
      <c r="D32" s="179">
        <f>SUM(D33:D36)</f>
        <v>0</v>
      </c>
      <c r="E32" s="179">
        <f>SUM(E33:E36)</f>
        <v>0</v>
      </c>
      <c r="F32" s="179">
        <f t="shared" si="1"/>
        <v>0</v>
      </c>
      <c r="G32" s="179"/>
      <c r="H32" s="179">
        <f>SUM(H33:H36)</f>
        <v>0</v>
      </c>
      <c r="I32" s="179"/>
      <c r="J32" s="179">
        <f>SUM(J33:J36)</f>
        <v>0</v>
      </c>
      <c r="K32" s="179">
        <f t="shared" si="0"/>
        <v>0</v>
      </c>
    </row>
    <row r="33" spans="1:12">
      <c r="B33" s="180"/>
      <c r="C33" s="181" t="s">
        <v>234</v>
      </c>
      <c r="D33" s="172">
        <v>0</v>
      </c>
      <c r="E33" s="172">
        <v>0</v>
      </c>
      <c r="F33" s="172">
        <f t="shared" si="1"/>
        <v>0</v>
      </c>
      <c r="G33" s="172"/>
      <c r="H33" s="172"/>
      <c r="I33" s="172"/>
      <c r="J33" s="172">
        <v>0</v>
      </c>
      <c r="K33" s="179">
        <f t="shared" si="0"/>
        <v>0</v>
      </c>
    </row>
    <row r="34" spans="1:12">
      <c r="B34" s="180"/>
      <c r="C34" s="181" t="s">
        <v>235</v>
      </c>
      <c r="D34" s="172">
        <v>0</v>
      </c>
      <c r="E34" s="172">
        <v>0</v>
      </c>
      <c r="F34" s="172">
        <f t="shared" si="1"/>
        <v>0</v>
      </c>
      <c r="G34" s="172"/>
      <c r="H34" s="172"/>
      <c r="I34" s="172"/>
      <c r="J34" s="172">
        <v>0</v>
      </c>
      <c r="K34" s="179">
        <f t="shared" si="0"/>
        <v>0</v>
      </c>
    </row>
    <row r="35" spans="1:12">
      <c r="B35" s="180"/>
      <c r="C35" s="181" t="s">
        <v>236</v>
      </c>
      <c r="D35" s="172">
        <v>0</v>
      </c>
      <c r="E35" s="172">
        <v>0</v>
      </c>
      <c r="F35" s="172">
        <f t="shared" si="1"/>
        <v>0</v>
      </c>
      <c r="G35" s="172"/>
      <c r="H35" s="172"/>
      <c r="I35" s="172"/>
      <c r="J35" s="172">
        <v>0</v>
      </c>
      <c r="K35" s="179">
        <f t="shared" si="0"/>
        <v>0</v>
      </c>
    </row>
    <row r="36" spans="1:12">
      <c r="B36" s="180"/>
      <c r="C36" s="181" t="s">
        <v>237</v>
      </c>
      <c r="D36" s="172">
        <v>0</v>
      </c>
      <c r="E36" s="172">
        <v>0</v>
      </c>
      <c r="F36" s="172">
        <f t="shared" si="1"/>
        <v>0</v>
      </c>
      <c r="G36" s="172"/>
      <c r="H36" s="172"/>
      <c r="I36" s="172"/>
      <c r="J36" s="172">
        <v>0</v>
      </c>
      <c r="K36" s="179">
        <f t="shared" si="0"/>
        <v>0</v>
      </c>
    </row>
    <row r="37" spans="1:12" s="153" customFormat="1">
      <c r="A37" s="76"/>
      <c r="B37" s="182"/>
      <c r="C37" s="183" t="s">
        <v>155</v>
      </c>
      <c r="D37" s="184">
        <f>+D10+D12+D16+D30+D32</f>
        <v>1</v>
      </c>
      <c r="E37" s="184">
        <f t="shared" ref="E37:K37" si="2">+E10+E12+E16+E30+E32</f>
        <v>5</v>
      </c>
      <c r="F37" s="184">
        <f t="shared" si="2"/>
        <v>6</v>
      </c>
      <c r="G37" s="184">
        <f t="shared" si="2"/>
        <v>0</v>
      </c>
      <c r="H37" s="184">
        <f t="shared" si="2"/>
        <v>5</v>
      </c>
      <c r="I37" s="184">
        <f t="shared" si="2"/>
        <v>0</v>
      </c>
      <c r="J37" s="184">
        <f t="shared" si="2"/>
        <v>4</v>
      </c>
      <c r="K37" s="184">
        <f t="shared" si="2"/>
        <v>1</v>
      </c>
      <c r="L37" s="76"/>
    </row>
    <row r="39" spans="1:12">
      <c r="B39" s="16" t="s">
        <v>76</v>
      </c>
      <c r="F39" s="178"/>
      <c r="G39" s="178"/>
      <c r="H39" s="178"/>
      <c r="I39" s="178"/>
      <c r="J39" s="178"/>
      <c r="K39" s="178"/>
    </row>
    <row r="41" spans="1:12">
      <c r="D41" s="178" t="str">
        <f>IF(D38=CAdmon!D37," ","ERROR")</f>
        <v xml:space="preserve"> </v>
      </c>
      <c r="E41" s="178" t="str">
        <f>IF(E38=CAdmon!E37," ","ERROR")</f>
        <v xml:space="preserve"> </v>
      </c>
      <c r="F41" s="178" t="str">
        <f>IF(F38=CAdmon!F37," ","ERROR")</f>
        <v xml:space="preserve"> </v>
      </c>
      <c r="G41" s="178"/>
      <c r="H41" s="178" t="str">
        <f>IF(H38=CAdmon!H37," ","ERROR")</f>
        <v xml:space="preserve"> </v>
      </c>
      <c r="I41" s="178"/>
      <c r="J41" s="178" t="str">
        <f>IF(J38=CAdmon!J37," ","ERROR")</f>
        <v xml:space="preserve"> </v>
      </c>
      <c r="K41" s="178" t="str">
        <f>IF(K38=CAdmon!K37," ","ERROR")</f>
        <v xml:space="preserve"> </v>
      </c>
    </row>
    <row r="42" spans="1:12">
      <c r="C42" s="52"/>
    </row>
    <row r="43" spans="1:12">
      <c r="C43" s="55" t="s">
        <v>77</v>
      </c>
      <c r="F43" s="632" t="s">
        <v>80</v>
      </c>
      <c r="G43" s="632"/>
      <c r="H43" s="632"/>
      <c r="I43" s="632"/>
      <c r="J43" s="632"/>
      <c r="K43" s="632"/>
    </row>
    <row r="44" spans="1:12">
      <c r="C44" s="55" t="s">
        <v>78</v>
      </c>
      <c r="F44" s="657" t="s">
        <v>79</v>
      </c>
      <c r="G44" s="657"/>
      <c r="H44" s="657"/>
      <c r="I44" s="657"/>
      <c r="J44" s="657"/>
      <c r="K44" s="657"/>
    </row>
  </sheetData>
  <mergeCells count="14">
    <mergeCell ref="B1:K1"/>
    <mergeCell ref="B2:K2"/>
    <mergeCell ref="B3:K3"/>
    <mergeCell ref="B32:C32"/>
    <mergeCell ref="B7:C9"/>
    <mergeCell ref="D7:J7"/>
    <mergeCell ref="D5:E5"/>
    <mergeCell ref="F43:K43"/>
    <mergeCell ref="F44:K44"/>
    <mergeCell ref="K7:K8"/>
    <mergeCell ref="B10:C10"/>
    <mergeCell ref="B12:C12"/>
    <mergeCell ref="B16:C16"/>
    <mergeCell ref="B30:C30"/>
  </mergeCells>
  <pageMargins left="0.7" right="0.7" top="0.44" bottom="0.75" header="0.3" footer="0.3"/>
  <pageSetup scale="71" fitToHeight="0" orientation="landscape" r:id="rId1"/>
  <ignoredErrors>
    <ignoredError sqref="F10 F12 F16 F30 F32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  <pageSetUpPr fitToPage="1"/>
  </sheetPr>
  <dimension ref="A1:L54"/>
  <sheetViews>
    <sheetView showGridLines="0" zoomScale="85" zoomScaleNormal="85" workbookViewId="0">
      <selection activeCell="C22" sqref="C22:D22"/>
    </sheetView>
  </sheetViews>
  <sheetFormatPr baseColWidth="10" defaultColWidth="11.42578125" defaultRowHeight="12.75"/>
  <cols>
    <col min="1" max="1" width="1.5703125" style="20" customWidth="1"/>
    <col min="2" max="2" width="4.5703125" style="208" customWidth="1"/>
    <col min="3" max="3" width="60.28515625" style="47" customWidth="1"/>
    <col min="4" max="4" width="13.42578125" style="47" bestFit="1" customWidth="1"/>
    <col min="5" max="5" width="12.7109375" style="47" customWidth="1"/>
    <col min="6" max="6" width="13.42578125" style="47" bestFit="1" customWidth="1"/>
    <col min="7" max="7" width="13.42578125" style="47" customWidth="1"/>
    <col min="8" max="9" width="12.7109375" style="47" customWidth="1"/>
    <col min="10" max="11" width="13.42578125" style="47" bestFit="1" customWidth="1"/>
    <col min="12" max="12" width="3.28515625" style="20" customWidth="1"/>
    <col min="13" max="16384" width="11.42578125" style="47"/>
  </cols>
  <sheetData>
    <row r="1" spans="1:12" ht="18.75" customHeight="1">
      <c r="B1" s="652" t="s">
        <v>380</v>
      </c>
      <c r="C1" s="652"/>
      <c r="D1" s="652"/>
      <c r="E1" s="652"/>
      <c r="F1" s="652"/>
      <c r="G1" s="652"/>
      <c r="H1" s="652"/>
      <c r="I1" s="652"/>
      <c r="J1" s="652"/>
      <c r="K1" s="652"/>
    </row>
    <row r="2" spans="1:12" ht="18.75" customHeight="1">
      <c r="B2" s="652" t="s">
        <v>384</v>
      </c>
      <c r="C2" s="652"/>
      <c r="D2" s="652"/>
      <c r="E2" s="652"/>
      <c r="F2" s="652"/>
      <c r="G2" s="652"/>
      <c r="H2" s="652"/>
      <c r="I2" s="652"/>
      <c r="J2" s="652"/>
      <c r="K2" s="652"/>
    </row>
    <row r="3" spans="1:12" ht="18.75" customHeight="1">
      <c r="B3" s="652" t="s">
        <v>443</v>
      </c>
      <c r="C3" s="652"/>
      <c r="D3" s="652"/>
      <c r="E3" s="652"/>
      <c r="F3" s="652"/>
      <c r="G3" s="652"/>
      <c r="H3" s="652"/>
      <c r="I3" s="652"/>
      <c r="J3" s="652"/>
      <c r="K3" s="652"/>
    </row>
    <row r="4" spans="1:12" s="20" customFormat="1" ht="9" customHeight="1"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2" s="20" customFormat="1" ht="21.75" customHeight="1">
      <c r="C5" s="22" t="s">
        <v>3</v>
      </c>
      <c r="D5" s="629" t="s">
        <v>440</v>
      </c>
      <c r="E5" s="629"/>
      <c r="F5" s="186"/>
      <c r="G5" s="186"/>
      <c r="H5" s="186"/>
      <c r="I5" s="186"/>
      <c r="J5" s="186"/>
      <c r="K5" s="187"/>
    </row>
    <row r="6" spans="1:12" s="20" customFormat="1" ht="9" customHeight="1">
      <c r="B6" s="187"/>
      <c r="C6" s="187"/>
      <c r="D6" s="187"/>
      <c r="E6" s="187"/>
      <c r="F6" s="187"/>
      <c r="G6" s="187"/>
      <c r="H6" s="187"/>
      <c r="I6" s="187"/>
      <c r="J6" s="187"/>
      <c r="K6" s="187"/>
    </row>
    <row r="7" spans="1:12">
      <c r="B7" s="670" t="s">
        <v>74</v>
      </c>
      <c r="C7" s="670"/>
      <c r="D7" s="671" t="s">
        <v>149</v>
      </c>
      <c r="E7" s="671"/>
      <c r="F7" s="671"/>
      <c r="G7" s="671"/>
      <c r="H7" s="671"/>
      <c r="I7" s="671"/>
      <c r="J7" s="671"/>
      <c r="K7" s="671" t="s">
        <v>150</v>
      </c>
    </row>
    <row r="8" spans="1:12" ht="51">
      <c r="B8" s="670"/>
      <c r="C8" s="670"/>
      <c r="D8" s="155" t="s">
        <v>151</v>
      </c>
      <c r="E8" s="155" t="s">
        <v>152</v>
      </c>
      <c r="F8" s="155" t="s">
        <v>130</v>
      </c>
      <c r="G8" s="155" t="s">
        <v>340</v>
      </c>
      <c r="H8" s="155" t="s">
        <v>131</v>
      </c>
      <c r="I8" s="155" t="s">
        <v>341</v>
      </c>
      <c r="J8" s="155" t="s">
        <v>153</v>
      </c>
      <c r="K8" s="671"/>
    </row>
    <row r="9" spans="1:12">
      <c r="B9" s="670"/>
      <c r="C9" s="670"/>
      <c r="D9" s="155">
        <v>1</v>
      </c>
      <c r="E9" s="155">
        <v>2</v>
      </c>
      <c r="F9" s="155" t="s">
        <v>154</v>
      </c>
      <c r="G9" s="155">
        <v>4</v>
      </c>
      <c r="H9" s="155">
        <v>5</v>
      </c>
      <c r="I9" s="155">
        <v>6</v>
      </c>
      <c r="J9" s="155">
        <v>7</v>
      </c>
      <c r="K9" s="155" t="s">
        <v>395</v>
      </c>
    </row>
    <row r="10" spans="1:12" ht="3" customHeight="1">
      <c r="B10" s="188"/>
      <c r="C10" s="169"/>
      <c r="D10" s="189"/>
      <c r="E10" s="189"/>
      <c r="F10" s="189"/>
      <c r="G10" s="189"/>
      <c r="H10" s="189"/>
      <c r="I10" s="189"/>
      <c r="J10" s="189"/>
      <c r="K10" s="189"/>
    </row>
    <row r="11" spans="1:12" s="191" customFormat="1">
      <c r="A11" s="37"/>
      <c r="B11" s="680" t="s">
        <v>164</v>
      </c>
      <c r="C11" s="681"/>
      <c r="D11" s="190">
        <f>SUM(D12:D20)</f>
        <v>1</v>
      </c>
      <c r="E11" s="190">
        <f t="shared" ref="E11:K11" si="0">SUM(E12:E20)</f>
        <v>5</v>
      </c>
      <c r="F11" s="190">
        <f t="shared" si="0"/>
        <v>6</v>
      </c>
      <c r="G11" s="190">
        <f t="shared" si="0"/>
        <v>6</v>
      </c>
      <c r="H11" s="190">
        <f t="shared" si="0"/>
        <v>5</v>
      </c>
      <c r="I11" s="190">
        <f t="shared" si="0"/>
        <v>4</v>
      </c>
      <c r="J11" s="190">
        <f t="shared" si="0"/>
        <v>4</v>
      </c>
      <c r="K11" s="190">
        <f t="shared" si="0"/>
        <v>1</v>
      </c>
      <c r="L11" s="37"/>
    </row>
    <row r="12" spans="1:12" s="191" customFormat="1">
      <c r="A12" s="37"/>
      <c r="B12" s="192"/>
      <c r="C12" s="193" t="s">
        <v>165</v>
      </c>
      <c r="D12" s="160">
        <v>1</v>
      </c>
      <c r="E12" s="160">
        <v>5</v>
      </c>
      <c r="F12" s="160">
        <f>+D12+E12</f>
        <v>6</v>
      </c>
      <c r="G12" s="160">
        <v>6</v>
      </c>
      <c r="H12" s="160">
        <v>5</v>
      </c>
      <c r="I12" s="160">
        <v>4</v>
      </c>
      <c r="J12" s="160">
        <v>4</v>
      </c>
      <c r="K12" s="160">
        <f t="shared" ref="K12:K19" si="1">+F12-H12</f>
        <v>1</v>
      </c>
      <c r="L12" s="37"/>
    </row>
    <row r="13" spans="1:12" s="191" customFormat="1">
      <c r="A13" s="37"/>
      <c r="B13" s="192"/>
      <c r="C13" s="193" t="s">
        <v>166</v>
      </c>
      <c r="D13" s="194"/>
      <c r="E13" s="194"/>
      <c r="F13" s="195">
        <f t="shared" ref="F13:F29" si="2">+D13+E13</f>
        <v>0</v>
      </c>
      <c r="G13" s="194"/>
      <c r="H13" s="194"/>
      <c r="I13" s="194"/>
      <c r="J13" s="194"/>
      <c r="K13" s="194">
        <f t="shared" si="1"/>
        <v>0</v>
      </c>
      <c r="L13" s="37"/>
    </row>
    <row r="14" spans="1:12" s="191" customFormat="1">
      <c r="A14" s="37"/>
      <c r="B14" s="192"/>
      <c r="C14" s="193" t="s">
        <v>167</v>
      </c>
      <c r="D14" s="194"/>
      <c r="E14" s="194"/>
      <c r="F14" s="195">
        <f t="shared" si="2"/>
        <v>0</v>
      </c>
      <c r="G14" s="194"/>
      <c r="H14" s="194"/>
      <c r="I14" s="194"/>
      <c r="J14" s="194"/>
      <c r="K14" s="194">
        <f t="shared" si="1"/>
        <v>0</v>
      </c>
      <c r="L14" s="37"/>
    </row>
    <row r="15" spans="1:12" s="191" customFormat="1">
      <c r="A15" s="37"/>
      <c r="B15" s="192"/>
      <c r="C15" s="193" t="s">
        <v>168</v>
      </c>
      <c r="D15" s="194"/>
      <c r="E15" s="194"/>
      <c r="F15" s="195">
        <f t="shared" si="2"/>
        <v>0</v>
      </c>
      <c r="G15" s="194"/>
      <c r="H15" s="194"/>
      <c r="I15" s="194"/>
      <c r="J15" s="194"/>
      <c r="K15" s="194">
        <f t="shared" si="1"/>
        <v>0</v>
      </c>
      <c r="L15" s="37"/>
    </row>
    <row r="16" spans="1:12" s="191" customFormat="1">
      <c r="A16" s="37"/>
      <c r="B16" s="192"/>
      <c r="C16" s="193" t="s">
        <v>169</v>
      </c>
      <c r="D16" s="194"/>
      <c r="E16" s="194"/>
      <c r="F16" s="195">
        <f t="shared" si="2"/>
        <v>0</v>
      </c>
      <c r="G16" s="194"/>
      <c r="H16" s="194"/>
      <c r="I16" s="194"/>
      <c r="J16" s="194"/>
      <c r="K16" s="194">
        <f t="shared" si="1"/>
        <v>0</v>
      </c>
      <c r="L16" s="37"/>
    </row>
    <row r="17" spans="1:12" s="191" customFormat="1">
      <c r="A17" s="37"/>
      <c r="B17" s="192"/>
      <c r="C17" s="193" t="s">
        <v>170</v>
      </c>
      <c r="D17" s="194"/>
      <c r="E17" s="194"/>
      <c r="F17" s="195">
        <f t="shared" si="2"/>
        <v>0</v>
      </c>
      <c r="G17" s="194"/>
      <c r="H17" s="194"/>
      <c r="I17" s="194"/>
      <c r="J17" s="194"/>
      <c r="K17" s="194">
        <f t="shared" si="1"/>
        <v>0</v>
      </c>
      <c r="L17" s="37"/>
    </row>
    <row r="18" spans="1:12" s="191" customFormat="1">
      <c r="A18" s="37"/>
      <c r="B18" s="192"/>
      <c r="C18" s="193" t="s">
        <v>171</v>
      </c>
      <c r="D18" s="194"/>
      <c r="E18" s="194"/>
      <c r="F18" s="195">
        <f t="shared" si="2"/>
        <v>0</v>
      </c>
      <c r="G18" s="194"/>
      <c r="H18" s="194"/>
      <c r="I18" s="194"/>
      <c r="J18" s="194"/>
      <c r="K18" s="194">
        <f t="shared" si="1"/>
        <v>0</v>
      </c>
      <c r="L18" s="37"/>
    </row>
    <row r="19" spans="1:12" s="191" customFormat="1">
      <c r="A19" s="37"/>
      <c r="B19" s="192"/>
      <c r="C19" s="193" t="s">
        <v>162</v>
      </c>
      <c r="D19" s="194"/>
      <c r="E19" s="194"/>
      <c r="F19" s="195">
        <f t="shared" si="2"/>
        <v>0</v>
      </c>
      <c r="G19" s="194"/>
      <c r="H19" s="194"/>
      <c r="I19" s="194"/>
      <c r="J19" s="194"/>
      <c r="K19" s="194">
        <f t="shared" si="1"/>
        <v>0</v>
      </c>
      <c r="L19" s="37"/>
    </row>
    <row r="20" spans="1:12" s="191" customFormat="1">
      <c r="A20" s="37"/>
      <c r="B20" s="192"/>
      <c r="C20" s="193"/>
      <c r="D20" s="194"/>
      <c r="E20" s="194"/>
      <c r="F20" s="195">
        <f t="shared" si="2"/>
        <v>0</v>
      </c>
      <c r="G20" s="194"/>
      <c r="H20" s="194"/>
      <c r="I20" s="194"/>
      <c r="J20" s="194"/>
      <c r="K20" s="194"/>
      <c r="L20" s="37"/>
    </row>
    <row r="21" spans="1:12" s="198" customFormat="1">
      <c r="A21" s="196"/>
      <c r="B21" s="680" t="s">
        <v>172</v>
      </c>
      <c r="C21" s="681"/>
      <c r="D21" s="197">
        <f>SUM(D22:D28)</f>
        <v>0</v>
      </c>
      <c r="E21" s="197">
        <f>SUM(E22:E28)</f>
        <v>0</v>
      </c>
      <c r="F21" s="195">
        <f t="shared" si="2"/>
        <v>0</v>
      </c>
      <c r="G21" s="197"/>
      <c r="H21" s="197">
        <f>SUM(H22:H28)</f>
        <v>0</v>
      </c>
      <c r="I21" s="197"/>
      <c r="J21" s="197">
        <f>SUM(J22:J28)</f>
        <v>0</v>
      </c>
      <c r="K21" s="197">
        <f t="shared" ref="K21:K28" si="3">+F21-H21</f>
        <v>0</v>
      </c>
      <c r="L21" s="196"/>
    </row>
    <row r="22" spans="1:12" s="191" customFormat="1">
      <c r="A22" s="37"/>
      <c r="B22" s="192"/>
      <c r="C22" s="193" t="s">
        <v>173</v>
      </c>
      <c r="D22" s="199"/>
      <c r="E22" s="199"/>
      <c r="F22" s="195">
        <f t="shared" si="2"/>
        <v>0</v>
      </c>
      <c r="G22" s="194"/>
      <c r="H22" s="199"/>
      <c r="I22" s="199"/>
      <c r="J22" s="199"/>
      <c r="K22" s="194">
        <f t="shared" si="3"/>
        <v>0</v>
      </c>
      <c r="L22" s="37"/>
    </row>
    <row r="23" spans="1:12" s="191" customFormat="1">
      <c r="A23" s="37"/>
      <c r="B23" s="192"/>
      <c r="C23" s="193" t="s">
        <v>174</v>
      </c>
      <c r="D23" s="199"/>
      <c r="E23" s="199"/>
      <c r="F23" s="195">
        <f t="shared" si="2"/>
        <v>0</v>
      </c>
      <c r="G23" s="194"/>
      <c r="H23" s="199"/>
      <c r="I23" s="199"/>
      <c r="J23" s="199"/>
      <c r="K23" s="194">
        <f t="shared" si="3"/>
        <v>0</v>
      </c>
      <c r="L23" s="37"/>
    </row>
    <row r="24" spans="1:12" s="191" customFormat="1">
      <c r="A24" s="37"/>
      <c r="B24" s="192"/>
      <c r="C24" s="193" t="s">
        <v>175</v>
      </c>
      <c r="D24" s="199"/>
      <c r="E24" s="199"/>
      <c r="F24" s="195">
        <f t="shared" si="2"/>
        <v>0</v>
      </c>
      <c r="G24" s="194"/>
      <c r="H24" s="199"/>
      <c r="I24" s="199"/>
      <c r="J24" s="199"/>
      <c r="K24" s="194">
        <f t="shared" si="3"/>
        <v>0</v>
      </c>
      <c r="L24" s="37"/>
    </row>
    <row r="25" spans="1:12" s="191" customFormat="1">
      <c r="A25" s="37"/>
      <c r="B25" s="192"/>
      <c r="C25" s="193" t="s">
        <v>176</v>
      </c>
      <c r="D25" s="199"/>
      <c r="E25" s="199"/>
      <c r="F25" s="195">
        <f t="shared" si="2"/>
        <v>0</v>
      </c>
      <c r="G25" s="194"/>
      <c r="H25" s="199"/>
      <c r="I25" s="199"/>
      <c r="J25" s="199"/>
      <c r="K25" s="194">
        <f t="shared" si="3"/>
        <v>0</v>
      </c>
      <c r="L25" s="37"/>
    </row>
    <row r="26" spans="1:12" s="191" customFormat="1">
      <c r="A26" s="37"/>
      <c r="B26" s="192"/>
      <c r="C26" s="193" t="s">
        <v>177</v>
      </c>
      <c r="D26" s="199"/>
      <c r="E26" s="199"/>
      <c r="F26" s="195">
        <f t="shared" si="2"/>
        <v>0</v>
      </c>
      <c r="G26" s="194"/>
      <c r="H26" s="199"/>
      <c r="I26" s="199"/>
      <c r="J26" s="199"/>
      <c r="K26" s="194">
        <f t="shared" si="3"/>
        <v>0</v>
      </c>
      <c r="L26" s="37"/>
    </row>
    <row r="27" spans="1:12" s="191" customFormat="1">
      <c r="A27" s="37"/>
      <c r="B27" s="192"/>
      <c r="C27" s="193" t="s">
        <v>178</v>
      </c>
      <c r="D27" s="199"/>
      <c r="E27" s="199"/>
      <c r="F27" s="195">
        <f t="shared" si="2"/>
        <v>0</v>
      </c>
      <c r="G27" s="194"/>
      <c r="H27" s="199"/>
      <c r="I27" s="199"/>
      <c r="J27" s="199"/>
      <c r="K27" s="194">
        <f t="shared" si="3"/>
        <v>0</v>
      </c>
      <c r="L27" s="37"/>
    </row>
    <row r="28" spans="1:12" s="191" customFormat="1">
      <c r="A28" s="37"/>
      <c r="B28" s="192"/>
      <c r="C28" s="193" t="s">
        <v>179</v>
      </c>
      <c r="D28" s="199"/>
      <c r="E28" s="199"/>
      <c r="F28" s="195">
        <f t="shared" si="2"/>
        <v>0</v>
      </c>
      <c r="G28" s="194"/>
      <c r="H28" s="199"/>
      <c r="I28" s="199"/>
      <c r="J28" s="199"/>
      <c r="K28" s="194">
        <f t="shared" si="3"/>
        <v>0</v>
      </c>
      <c r="L28" s="37"/>
    </row>
    <row r="29" spans="1:12" s="191" customFormat="1">
      <c r="A29" s="37"/>
      <c r="B29" s="192"/>
      <c r="C29" s="193"/>
      <c r="D29" s="199"/>
      <c r="E29" s="199"/>
      <c r="F29" s="195">
        <f t="shared" si="2"/>
        <v>0</v>
      </c>
      <c r="G29" s="199"/>
      <c r="H29" s="199"/>
      <c r="I29" s="199"/>
      <c r="J29" s="199"/>
      <c r="K29" s="199"/>
      <c r="L29" s="37"/>
    </row>
    <row r="30" spans="1:12" s="198" customFormat="1">
      <c r="A30" s="196"/>
      <c r="B30" s="680" t="s">
        <v>180</v>
      </c>
      <c r="C30" s="681"/>
      <c r="D30" s="195">
        <f>SUM(D31:D39)</f>
        <v>0</v>
      </c>
      <c r="E30" s="195">
        <f>SUM(E31:E39)</f>
        <v>0</v>
      </c>
      <c r="F30" s="195">
        <f>+D30+E30</f>
        <v>0</v>
      </c>
      <c r="G30" s="195"/>
      <c r="H30" s="195">
        <f>SUM(H31:H39)</f>
        <v>0</v>
      </c>
      <c r="I30" s="195"/>
      <c r="J30" s="195">
        <f>SUM(J31:J39)</f>
        <v>0</v>
      </c>
      <c r="K30" s="195">
        <f>+F30-H30-J30</f>
        <v>0</v>
      </c>
      <c r="L30" s="196"/>
    </row>
    <row r="31" spans="1:12" s="191" customFormat="1">
      <c r="A31" s="37"/>
      <c r="B31" s="192"/>
      <c r="C31" s="193" t="s">
        <v>181</v>
      </c>
      <c r="D31" s="200"/>
      <c r="E31" s="200"/>
      <c r="F31" s="200">
        <f t="shared" ref="F31:F39" si="4">+D31+E31</f>
        <v>0</v>
      </c>
      <c r="G31" s="200"/>
      <c r="H31" s="200"/>
      <c r="I31" s="200"/>
      <c r="J31" s="200"/>
      <c r="K31" s="200">
        <f>+F31-H31</f>
        <v>0</v>
      </c>
      <c r="L31" s="37"/>
    </row>
    <row r="32" spans="1:12" s="191" customFormat="1">
      <c r="A32" s="37"/>
      <c r="B32" s="192"/>
      <c r="C32" s="193" t="s">
        <v>182</v>
      </c>
      <c r="D32" s="200"/>
      <c r="E32" s="200">
        <f>660673.36-660673.36</f>
        <v>0</v>
      </c>
      <c r="F32" s="200">
        <f t="shared" si="4"/>
        <v>0</v>
      </c>
      <c r="G32" s="200"/>
      <c r="H32" s="200"/>
      <c r="I32" s="200"/>
      <c r="J32" s="200"/>
      <c r="K32" s="200">
        <f>+F32-H32-J32</f>
        <v>0</v>
      </c>
      <c r="L32" s="37"/>
    </row>
    <row r="33" spans="1:12" s="191" customFormat="1">
      <c r="A33" s="37"/>
      <c r="B33" s="192"/>
      <c r="C33" s="193" t="s">
        <v>183</v>
      </c>
      <c r="D33" s="200"/>
      <c r="E33" s="200"/>
      <c r="F33" s="200">
        <f t="shared" si="4"/>
        <v>0</v>
      </c>
      <c r="G33" s="200"/>
      <c r="H33" s="200"/>
      <c r="I33" s="200"/>
      <c r="J33" s="200"/>
      <c r="K33" s="200">
        <f t="shared" ref="K33:K39" si="5">+F33-H33</f>
        <v>0</v>
      </c>
      <c r="L33" s="37"/>
    </row>
    <row r="34" spans="1:12" s="191" customFormat="1">
      <c r="A34" s="37"/>
      <c r="B34" s="192"/>
      <c r="C34" s="193" t="s">
        <v>184</v>
      </c>
      <c r="D34" s="200"/>
      <c r="E34" s="200"/>
      <c r="F34" s="200">
        <f t="shared" si="4"/>
        <v>0</v>
      </c>
      <c r="G34" s="200"/>
      <c r="H34" s="200"/>
      <c r="I34" s="200"/>
      <c r="J34" s="200"/>
      <c r="K34" s="200">
        <f t="shared" si="5"/>
        <v>0</v>
      </c>
      <c r="L34" s="37"/>
    </row>
    <row r="35" spans="1:12" s="191" customFormat="1">
      <c r="A35" s="37"/>
      <c r="B35" s="192"/>
      <c r="C35" s="193" t="s">
        <v>185</v>
      </c>
      <c r="D35" s="200"/>
      <c r="E35" s="200"/>
      <c r="F35" s="200">
        <f t="shared" si="4"/>
        <v>0</v>
      </c>
      <c r="G35" s="200"/>
      <c r="H35" s="200"/>
      <c r="I35" s="200"/>
      <c r="J35" s="200"/>
      <c r="K35" s="200">
        <f t="shared" si="5"/>
        <v>0</v>
      </c>
      <c r="L35" s="37"/>
    </row>
    <row r="36" spans="1:12" s="191" customFormat="1">
      <c r="A36" s="37"/>
      <c r="B36" s="192"/>
      <c r="C36" s="193" t="s">
        <v>186</v>
      </c>
      <c r="D36" s="200"/>
      <c r="E36" s="200"/>
      <c r="F36" s="200">
        <f t="shared" si="4"/>
        <v>0</v>
      </c>
      <c r="G36" s="200"/>
      <c r="H36" s="200"/>
      <c r="I36" s="200"/>
      <c r="J36" s="200"/>
      <c r="K36" s="200">
        <f t="shared" si="5"/>
        <v>0</v>
      </c>
      <c r="L36" s="37"/>
    </row>
    <row r="37" spans="1:12" s="191" customFormat="1">
      <c r="A37" s="37"/>
      <c r="B37" s="192"/>
      <c r="C37" s="193" t="s">
        <v>187</v>
      </c>
      <c r="D37" s="200"/>
      <c r="E37" s="200"/>
      <c r="F37" s="200">
        <f t="shared" si="4"/>
        <v>0</v>
      </c>
      <c r="G37" s="200"/>
      <c r="H37" s="200"/>
      <c r="I37" s="200"/>
      <c r="J37" s="200"/>
      <c r="K37" s="200">
        <f t="shared" si="5"/>
        <v>0</v>
      </c>
      <c r="L37" s="37"/>
    </row>
    <row r="38" spans="1:12" s="191" customFormat="1">
      <c r="A38" s="37"/>
      <c r="B38" s="192"/>
      <c r="C38" s="193" t="s">
        <v>188</v>
      </c>
      <c r="D38" s="200"/>
      <c r="E38" s="200"/>
      <c r="F38" s="200">
        <f t="shared" si="4"/>
        <v>0</v>
      </c>
      <c r="G38" s="200"/>
      <c r="H38" s="200"/>
      <c r="I38" s="200"/>
      <c r="J38" s="200"/>
      <c r="K38" s="200">
        <f t="shared" si="5"/>
        <v>0</v>
      </c>
      <c r="L38" s="37"/>
    </row>
    <row r="39" spans="1:12" s="191" customFormat="1">
      <c r="A39" s="37"/>
      <c r="B39" s="192"/>
      <c r="C39" s="193" t="s">
        <v>189</v>
      </c>
      <c r="D39" s="200"/>
      <c r="E39" s="200"/>
      <c r="F39" s="200">
        <f t="shared" si="4"/>
        <v>0</v>
      </c>
      <c r="G39" s="200"/>
      <c r="H39" s="200"/>
      <c r="I39" s="200"/>
      <c r="J39" s="200"/>
      <c r="K39" s="200">
        <f t="shared" si="5"/>
        <v>0</v>
      </c>
      <c r="L39" s="37"/>
    </row>
    <row r="40" spans="1:12" s="191" customFormat="1">
      <c r="A40" s="37"/>
      <c r="B40" s="192"/>
      <c r="C40" s="193"/>
      <c r="D40" s="200"/>
      <c r="E40" s="200"/>
      <c r="F40" s="200"/>
      <c r="G40" s="200"/>
      <c r="H40" s="200"/>
      <c r="I40" s="200"/>
      <c r="J40" s="200"/>
      <c r="K40" s="200"/>
      <c r="L40" s="37"/>
    </row>
    <row r="41" spans="1:12" s="198" customFormat="1">
      <c r="A41" s="196"/>
      <c r="B41" s="680" t="s">
        <v>190</v>
      </c>
      <c r="C41" s="681"/>
      <c r="D41" s="195">
        <f>SUM(D42:D45)</f>
        <v>0</v>
      </c>
      <c r="E41" s="195">
        <f>SUM(E42:E45)</f>
        <v>0</v>
      </c>
      <c r="F41" s="195">
        <f>+D41+E41</f>
        <v>0</v>
      </c>
      <c r="G41" s="195"/>
      <c r="H41" s="195">
        <f>SUM(H42:H45)</f>
        <v>0</v>
      </c>
      <c r="I41" s="195"/>
      <c r="J41" s="195">
        <f>SUM(J42:J45)</f>
        <v>0</v>
      </c>
      <c r="K41" s="195">
        <f>+F41-H41</f>
        <v>0</v>
      </c>
      <c r="L41" s="196"/>
    </row>
    <row r="42" spans="1:12" s="191" customFormat="1">
      <c r="A42" s="37"/>
      <c r="B42" s="192"/>
      <c r="C42" s="193" t="s">
        <v>191</v>
      </c>
      <c r="D42" s="200"/>
      <c r="E42" s="200"/>
      <c r="F42" s="200">
        <f>+D42+E42</f>
        <v>0</v>
      </c>
      <c r="G42" s="200"/>
      <c r="H42" s="200"/>
      <c r="I42" s="200"/>
      <c r="J42" s="200"/>
      <c r="K42" s="200">
        <f>+F42-H42</f>
        <v>0</v>
      </c>
      <c r="L42" s="37"/>
    </row>
    <row r="43" spans="1:12" s="191" customFormat="1" ht="25.5">
      <c r="A43" s="37"/>
      <c r="B43" s="192"/>
      <c r="C43" s="193" t="s">
        <v>192</v>
      </c>
      <c r="D43" s="200"/>
      <c r="E43" s="200"/>
      <c r="F43" s="200">
        <f>+D43+E43</f>
        <v>0</v>
      </c>
      <c r="G43" s="200"/>
      <c r="H43" s="200"/>
      <c r="I43" s="200"/>
      <c r="J43" s="200"/>
      <c r="K43" s="200">
        <f>+F43-H43</f>
        <v>0</v>
      </c>
      <c r="L43" s="37"/>
    </row>
    <row r="44" spans="1:12" s="191" customFormat="1">
      <c r="A44" s="37"/>
      <c r="B44" s="192"/>
      <c r="C44" s="193" t="s">
        <v>193</v>
      </c>
      <c r="D44" s="200"/>
      <c r="E44" s="200"/>
      <c r="F44" s="200">
        <f>+D44+E44</f>
        <v>0</v>
      </c>
      <c r="G44" s="200"/>
      <c r="H44" s="200"/>
      <c r="I44" s="200"/>
      <c r="J44" s="200"/>
      <c r="K44" s="200">
        <f>+F44-H44</f>
        <v>0</v>
      </c>
      <c r="L44" s="37"/>
    </row>
    <row r="45" spans="1:12" s="191" customFormat="1">
      <c r="A45" s="37"/>
      <c r="B45" s="192"/>
      <c r="C45" s="193" t="s">
        <v>194</v>
      </c>
      <c r="D45" s="200"/>
      <c r="E45" s="200"/>
      <c r="F45" s="200">
        <f>+D45+E45</f>
        <v>0</v>
      </c>
      <c r="G45" s="200"/>
      <c r="H45" s="200"/>
      <c r="I45" s="200"/>
      <c r="J45" s="200"/>
      <c r="K45" s="200">
        <f>+F45-H45</f>
        <v>0</v>
      </c>
      <c r="L45" s="37"/>
    </row>
    <row r="46" spans="1:12" s="191" customFormat="1">
      <c r="A46" s="37"/>
      <c r="B46" s="201"/>
      <c r="C46" s="202"/>
      <c r="D46" s="203"/>
      <c r="E46" s="203"/>
      <c r="F46" s="203"/>
      <c r="G46" s="203"/>
      <c r="H46" s="203"/>
      <c r="I46" s="203"/>
      <c r="J46" s="203"/>
      <c r="K46" s="203"/>
      <c r="L46" s="37"/>
    </row>
    <row r="47" spans="1:12" s="198" customFormat="1" ht="14.25" customHeight="1">
      <c r="A47" s="196"/>
      <c r="B47" s="204"/>
      <c r="C47" s="205" t="s">
        <v>155</v>
      </c>
      <c r="D47" s="206">
        <f>+D11+D21+D30+D41</f>
        <v>1</v>
      </c>
      <c r="E47" s="206">
        <f t="shared" ref="E47:K47" si="6">+E11+E21+E30+E41</f>
        <v>5</v>
      </c>
      <c r="F47" s="206">
        <f t="shared" si="6"/>
        <v>6</v>
      </c>
      <c r="G47" s="206">
        <f t="shared" si="6"/>
        <v>6</v>
      </c>
      <c r="H47" s="206">
        <f t="shared" si="6"/>
        <v>5</v>
      </c>
      <c r="I47" s="206">
        <f t="shared" si="6"/>
        <v>4</v>
      </c>
      <c r="J47" s="206">
        <f t="shared" si="6"/>
        <v>4</v>
      </c>
      <c r="K47" s="206">
        <f t="shared" si="6"/>
        <v>1</v>
      </c>
      <c r="L47" s="196"/>
    </row>
    <row r="49" spans="2:11">
      <c r="B49" s="16" t="s">
        <v>76</v>
      </c>
      <c r="F49" s="207" t="str">
        <f>IF(F47=CAdmon!F22," ","ERROR")</f>
        <v xml:space="preserve"> </v>
      </c>
      <c r="G49" s="207"/>
      <c r="H49" s="207" t="str">
        <f>IF(H47=CAdmon!H22," ","ERROR")</f>
        <v xml:space="preserve"> </v>
      </c>
      <c r="I49" s="207"/>
      <c r="J49" s="207" t="str">
        <f>IF(J47=CAdmon!J22," ","ERROR")</f>
        <v xml:space="preserve"> </v>
      </c>
      <c r="K49" s="207" t="str">
        <f>IF(K47=CAdmon!K22," ","ERROR")</f>
        <v xml:space="preserve"> </v>
      </c>
    </row>
    <row r="52" spans="2:11">
      <c r="C52" s="52"/>
    </row>
    <row r="53" spans="2:11">
      <c r="C53" s="55" t="s">
        <v>77</v>
      </c>
      <c r="F53" s="632" t="s">
        <v>80</v>
      </c>
      <c r="G53" s="632"/>
      <c r="H53" s="632"/>
      <c r="I53" s="632"/>
      <c r="J53" s="632"/>
      <c r="K53" s="632"/>
    </row>
    <row r="54" spans="2:11">
      <c r="C54" s="55" t="s">
        <v>78</v>
      </c>
      <c r="F54" s="657" t="s">
        <v>79</v>
      </c>
      <c r="G54" s="657"/>
      <c r="H54" s="657"/>
      <c r="I54" s="657"/>
      <c r="J54" s="657"/>
      <c r="K54" s="657"/>
    </row>
  </sheetData>
  <mergeCells count="13">
    <mergeCell ref="B7:C9"/>
    <mergeCell ref="D7:J7"/>
    <mergeCell ref="K7:K8"/>
    <mergeCell ref="B1:K1"/>
    <mergeCell ref="B2:K2"/>
    <mergeCell ref="B3:K3"/>
    <mergeCell ref="D5:E5"/>
    <mergeCell ref="F54:K54"/>
    <mergeCell ref="F53:K53"/>
    <mergeCell ref="B11:C11"/>
    <mergeCell ref="B21:C21"/>
    <mergeCell ref="B30:C30"/>
    <mergeCell ref="B41:C41"/>
  </mergeCells>
  <pageMargins left="0.7" right="0.7" top="0.38" bottom="0.75" header="0.3" footer="0.3"/>
  <pageSetup scale="69" orientation="landscape" r:id="rId1"/>
  <ignoredErrors>
    <ignoredError sqref="F30:F39 F41:F45" 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/>
  </sheetPr>
  <dimension ref="A1:I40"/>
  <sheetViews>
    <sheetView showGridLines="0" zoomScale="85" zoomScaleNormal="85" workbookViewId="0">
      <selection activeCell="C22" sqref="C22:D22"/>
    </sheetView>
  </sheetViews>
  <sheetFormatPr baseColWidth="10" defaultColWidth="11.42578125" defaultRowHeight="12.75"/>
  <cols>
    <col min="1" max="1" width="3" style="47" customWidth="1"/>
    <col min="2" max="2" width="18.5703125" style="47" customWidth="1"/>
    <col min="3" max="3" width="19" style="47" customWidth="1"/>
    <col min="4" max="7" width="11.42578125" style="47"/>
    <col min="8" max="8" width="13.42578125" style="47" customWidth="1"/>
    <col min="9" max="9" width="10" style="47" customWidth="1"/>
    <col min="10" max="16384" width="11.42578125" style="47"/>
  </cols>
  <sheetData>
    <row r="1" spans="1:9" ht="17.25" customHeight="1">
      <c r="A1" s="20"/>
      <c r="B1" s="652" t="s">
        <v>380</v>
      </c>
      <c r="C1" s="652"/>
      <c r="D1" s="652"/>
      <c r="E1" s="652"/>
      <c r="F1" s="652"/>
      <c r="G1" s="652"/>
      <c r="H1" s="652"/>
      <c r="I1" s="652"/>
    </row>
    <row r="2" spans="1:9" ht="17.25" customHeight="1">
      <c r="A2" s="20"/>
      <c r="B2" s="652" t="s">
        <v>385</v>
      </c>
      <c r="C2" s="652"/>
      <c r="D2" s="652"/>
      <c r="E2" s="652"/>
      <c r="F2" s="652"/>
      <c r="G2" s="652"/>
      <c r="H2" s="652"/>
      <c r="I2" s="652"/>
    </row>
    <row r="3" spans="1:9" ht="17.25" customHeight="1">
      <c r="A3" s="20"/>
      <c r="B3" s="652" t="s">
        <v>444</v>
      </c>
      <c r="C3" s="652"/>
      <c r="D3" s="652"/>
      <c r="E3" s="652"/>
      <c r="F3" s="652"/>
      <c r="G3" s="652"/>
      <c r="H3" s="652"/>
      <c r="I3" s="652"/>
    </row>
    <row r="4" spans="1:9">
      <c r="A4" s="20"/>
      <c r="B4" s="20"/>
      <c r="C4" s="20"/>
      <c r="D4" s="20"/>
      <c r="E4" s="20"/>
      <c r="F4" s="20"/>
      <c r="G4" s="20"/>
      <c r="H4" s="20"/>
      <c r="I4" s="20"/>
    </row>
    <row r="5" spans="1:9">
      <c r="A5" s="20"/>
      <c r="B5" s="20"/>
      <c r="C5" s="20"/>
      <c r="D5" s="22" t="s">
        <v>3</v>
      </c>
      <c r="E5" s="629" t="s">
        <v>440</v>
      </c>
      <c r="F5" s="629"/>
      <c r="G5" s="186"/>
      <c r="H5" s="186"/>
      <c r="I5" s="186"/>
    </row>
    <row r="6" spans="1:9">
      <c r="A6" s="20"/>
      <c r="B6" s="20"/>
      <c r="C6" s="20"/>
      <c r="D6" s="20"/>
      <c r="E6" s="20"/>
      <c r="F6" s="20"/>
      <c r="G6" s="20"/>
      <c r="H6" s="20"/>
      <c r="I6" s="20"/>
    </row>
    <row r="7" spans="1:9">
      <c r="A7" s="20"/>
      <c r="B7" s="682" t="s">
        <v>344</v>
      </c>
      <c r="C7" s="682"/>
      <c r="D7" s="682" t="s">
        <v>345</v>
      </c>
      <c r="E7" s="682"/>
      <c r="F7" s="682" t="s">
        <v>346</v>
      </c>
      <c r="G7" s="682"/>
      <c r="H7" s="682" t="s">
        <v>347</v>
      </c>
      <c r="I7" s="682"/>
    </row>
    <row r="8" spans="1:9">
      <c r="A8" s="20"/>
      <c r="B8" s="682"/>
      <c r="C8" s="682"/>
      <c r="D8" s="682" t="s">
        <v>348</v>
      </c>
      <c r="E8" s="682"/>
      <c r="F8" s="682" t="s">
        <v>349</v>
      </c>
      <c r="G8" s="682"/>
      <c r="H8" s="682" t="s">
        <v>350</v>
      </c>
      <c r="I8" s="682"/>
    </row>
    <row r="9" spans="1:9">
      <c r="A9" s="20"/>
      <c r="B9" s="687" t="s">
        <v>351</v>
      </c>
      <c r="C9" s="652"/>
      <c r="D9" s="652"/>
      <c r="E9" s="652"/>
      <c r="F9" s="652"/>
      <c r="G9" s="652"/>
      <c r="H9" s="652"/>
      <c r="I9" s="688"/>
    </row>
    <row r="10" spans="1:9">
      <c r="A10" s="20"/>
      <c r="B10" s="683"/>
      <c r="C10" s="683"/>
      <c r="D10" s="683"/>
      <c r="E10" s="683"/>
      <c r="F10" s="683"/>
      <c r="G10" s="683"/>
      <c r="H10" s="685">
        <f>+D10-F10</f>
        <v>0</v>
      </c>
      <c r="I10" s="686"/>
    </row>
    <row r="11" spans="1:9">
      <c r="A11" s="20"/>
      <c r="B11" s="683"/>
      <c r="C11" s="683"/>
      <c r="D11" s="684"/>
      <c r="E11" s="684"/>
      <c r="F11" s="684"/>
      <c r="G11" s="684"/>
      <c r="H11" s="685">
        <f t="shared" ref="H11:H19" si="0">+D11-F11</f>
        <v>0</v>
      </c>
      <c r="I11" s="686"/>
    </row>
    <row r="12" spans="1:9">
      <c r="A12" s="20"/>
      <c r="B12" s="683"/>
      <c r="C12" s="683"/>
      <c r="D12" s="684"/>
      <c r="E12" s="684"/>
      <c r="F12" s="684"/>
      <c r="G12" s="684"/>
      <c r="H12" s="685">
        <f t="shared" si="0"/>
        <v>0</v>
      </c>
      <c r="I12" s="686"/>
    </row>
    <row r="13" spans="1:9">
      <c r="A13" s="20"/>
      <c r="B13" s="683"/>
      <c r="C13" s="683"/>
      <c r="D13" s="684"/>
      <c r="E13" s="684"/>
      <c r="F13" s="684"/>
      <c r="G13" s="684"/>
      <c r="H13" s="685">
        <f t="shared" si="0"/>
        <v>0</v>
      </c>
      <c r="I13" s="686"/>
    </row>
    <row r="14" spans="1:9">
      <c r="A14" s="20"/>
      <c r="B14" s="683"/>
      <c r="C14" s="683"/>
      <c r="D14" s="684"/>
      <c r="E14" s="684"/>
      <c r="F14" s="684"/>
      <c r="G14" s="684"/>
      <c r="H14" s="685">
        <f t="shared" si="0"/>
        <v>0</v>
      </c>
      <c r="I14" s="686"/>
    </row>
    <row r="15" spans="1:9">
      <c r="A15" s="20"/>
      <c r="B15" s="683"/>
      <c r="C15" s="683"/>
      <c r="D15" s="684"/>
      <c r="E15" s="684"/>
      <c r="F15" s="684"/>
      <c r="G15" s="684"/>
      <c r="H15" s="685">
        <f t="shared" si="0"/>
        <v>0</v>
      </c>
      <c r="I15" s="686"/>
    </row>
    <row r="16" spans="1:9">
      <c r="A16" s="20"/>
      <c r="B16" s="683"/>
      <c r="C16" s="683"/>
      <c r="D16" s="684"/>
      <c r="E16" s="684"/>
      <c r="F16" s="684"/>
      <c r="G16" s="684"/>
      <c r="H16" s="685">
        <f t="shared" si="0"/>
        <v>0</v>
      </c>
      <c r="I16" s="686"/>
    </row>
    <row r="17" spans="1:9">
      <c r="A17" s="20"/>
      <c r="B17" s="683"/>
      <c r="C17" s="683"/>
      <c r="D17" s="684"/>
      <c r="E17" s="684"/>
      <c r="F17" s="684"/>
      <c r="G17" s="684"/>
      <c r="H17" s="685">
        <f t="shared" si="0"/>
        <v>0</v>
      </c>
      <c r="I17" s="686"/>
    </row>
    <row r="18" spans="1:9">
      <c r="A18" s="20"/>
      <c r="B18" s="683"/>
      <c r="C18" s="683"/>
      <c r="D18" s="684"/>
      <c r="E18" s="684"/>
      <c r="F18" s="684"/>
      <c r="G18" s="684"/>
      <c r="H18" s="685">
        <f t="shared" si="0"/>
        <v>0</v>
      </c>
      <c r="I18" s="686"/>
    </row>
    <row r="19" spans="1:9">
      <c r="A19" s="20"/>
      <c r="B19" s="683" t="s">
        <v>352</v>
      </c>
      <c r="C19" s="683"/>
      <c r="D19" s="684">
        <f>SUM(D10:E18)</f>
        <v>0</v>
      </c>
      <c r="E19" s="684"/>
      <c r="F19" s="684">
        <f>SUM(F10:G18)</f>
        <v>0</v>
      </c>
      <c r="G19" s="684"/>
      <c r="H19" s="685">
        <f t="shared" si="0"/>
        <v>0</v>
      </c>
      <c r="I19" s="686"/>
    </row>
    <row r="20" spans="1:9">
      <c r="A20" s="20"/>
      <c r="B20" s="683"/>
      <c r="C20" s="683"/>
      <c r="D20" s="683"/>
      <c r="E20" s="683"/>
      <c r="F20" s="683"/>
      <c r="G20" s="683"/>
      <c r="H20" s="683"/>
      <c r="I20" s="683"/>
    </row>
    <row r="21" spans="1:9">
      <c r="A21" s="20"/>
      <c r="B21" s="687" t="s">
        <v>353</v>
      </c>
      <c r="C21" s="652"/>
      <c r="D21" s="652"/>
      <c r="E21" s="652"/>
      <c r="F21" s="652"/>
      <c r="G21" s="652"/>
      <c r="H21" s="652"/>
      <c r="I21" s="688"/>
    </row>
    <row r="22" spans="1:9">
      <c r="A22" s="20"/>
      <c r="B22" s="683"/>
      <c r="C22" s="683"/>
      <c r="D22" s="683"/>
      <c r="E22" s="683"/>
      <c r="F22" s="683"/>
      <c r="G22" s="683"/>
      <c r="H22" s="683"/>
      <c r="I22" s="683"/>
    </row>
    <row r="23" spans="1:9">
      <c r="A23" s="20"/>
      <c r="B23" s="683"/>
      <c r="C23" s="683"/>
      <c r="D23" s="684"/>
      <c r="E23" s="684"/>
      <c r="F23" s="684"/>
      <c r="G23" s="684"/>
      <c r="H23" s="685">
        <f>+D23-F23</f>
        <v>0</v>
      </c>
      <c r="I23" s="686"/>
    </row>
    <row r="24" spans="1:9">
      <c r="A24" s="20"/>
      <c r="B24" s="683"/>
      <c r="C24" s="683"/>
      <c r="D24" s="684"/>
      <c r="E24" s="684"/>
      <c r="F24" s="684"/>
      <c r="G24" s="684"/>
      <c r="H24" s="685">
        <f>+D24-F24</f>
        <v>0</v>
      </c>
      <c r="I24" s="686"/>
    </row>
    <row r="25" spans="1:9">
      <c r="A25" s="20"/>
      <c r="B25" s="683"/>
      <c r="C25" s="683"/>
      <c r="D25" s="684"/>
      <c r="E25" s="684"/>
      <c r="F25" s="684"/>
      <c r="G25" s="684"/>
      <c r="H25" s="685">
        <f t="shared" ref="H25:H30" si="1">+D25-F25</f>
        <v>0</v>
      </c>
      <c r="I25" s="686"/>
    </row>
    <row r="26" spans="1:9">
      <c r="A26" s="20"/>
      <c r="B26" s="683"/>
      <c r="C26" s="683"/>
      <c r="D26" s="684"/>
      <c r="E26" s="684"/>
      <c r="F26" s="684"/>
      <c r="G26" s="684"/>
      <c r="H26" s="685">
        <f t="shared" si="1"/>
        <v>0</v>
      </c>
      <c r="I26" s="686"/>
    </row>
    <row r="27" spans="1:9">
      <c r="A27" s="20"/>
      <c r="B27" s="683"/>
      <c r="C27" s="683"/>
      <c r="D27" s="684"/>
      <c r="E27" s="684"/>
      <c r="F27" s="684"/>
      <c r="G27" s="684"/>
      <c r="H27" s="685">
        <f t="shared" si="1"/>
        <v>0</v>
      </c>
      <c r="I27" s="686"/>
    </row>
    <row r="28" spans="1:9">
      <c r="A28" s="20"/>
      <c r="B28" s="683"/>
      <c r="C28" s="683"/>
      <c r="D28" s="684"/>
      <c r="E28" s="684"/>
      <c r="F28" s="684"/>
      <c r="G28" s="684"/>
      <c r="H28" s="685">
        <f t="shared" si="1"/>
        <v>0</v>
      </c>
      <c r="I28" s="686"/>
    </row>
    <row r="29" spans="1:9">
      <c r="A29" s="20"/>
      <c r="B29" s="683"/>
      <c r="C29" s="683"/>
      <c r="D29" s="684"/>
      <c r="E29" s="684"/>
      <c r="F29" s="684"/>
      <c r="G29" s="684"/>
      <c r="H29" s="685">
        <f t="shared" si="1"/>
        <v>0</v>
      </c>
      <c r="I29" s="686"/>
    </row>
    <row r="30" spans="1:9">
      <c r="A30" s="20"/>
      <c r="B30" s="683"/>
      <c r="C30" s="683"/>
      <c r="D30" s="684"/>
      <c r="E30" s="684"/>
      <c r="F30" s="684"/>
      <c r="G30" s="684"/>
      <c r="H30" s="685">
        <f t="shared" si="1"/>
        <v>0</v>
      </c>
      <c r="I30" s="686"/>
    </row>
    <row r="31" spans="1:9">
      <c r="A31" s="20"/>
      <c r="B31" s="683" t="s">
        <v>354</v>
      </c>
      <c r="C31" s="683"/>
      <c r="D31" s="684">
        <f>SUM(D22:E30)</f>
        <v>0</v>
      </c>
      <c r="E31" s="684"/>
      <c r="F31" s="684">
        <f>SUM(F22:G30)</f>
        <v>0</v>
      </c>
      <c r="G31" s="684"/>
      <c r="H31" s="684">
        <f>+D31-F31</f>
        <v>0</v>
      </c>
      <c r="I31" s="684"/>
    </row>
    <row r="32" spans="1:9">
      <c r="A32" s="20"/>
      <c r="B32" s="683"/>
      <c r="C32" s="683"/>
      <c r="D32" s="684"/>
      <c r="E32" s="684"/>
      <c r="F32" s="684"/>
      <c r="G32" s="684"/>
      <c r="H32" s="684"/>
      <c r="I32" s="684"/>
    </row>
    <row r="33" spans="1:9">
      <c r="A33" s="20"/>
      <c r="B33" s="689" t="s">
        <v>121</v>
      </c>
      <c r="C33" s="690"/>
      <c r="D33" s="685">
        <f>+D19+D31</f>
        <v>0</v>
      </c>
      <c r="E33" s="686"/>
      <c r="F33" s="685">
        <f>+F19+F31</f>
        <v>0</v>
      </c>
      <c r="G33" s="686"/>
      <c r="H33" s="685">
        <f>+H19+H31</f>
        <v>0</v>
      </c>
      <c r="I33" s="686"/>
    </row>
    <row r="34" spans="1:9">
      <c r="A34" s="20"/>
      <c r="B34" s="20"/>
      <c r="C34" s="20"/>
      <c r="D34" s="20"/>
      <c r="E34" s="20"/>
      <c r="F34" s="20"/>
      <c r="G34" s="20"/>
      <c r="H34" s="20"/>
      <c r="I34" s="20"/>
    </row>
    <row r="35" spans="1:9">
      <c r="B35" s="16" t="s">
        <v>76</v>
      </c>
    </row>
    <row r="36" spans="1:9">
      <c r="B36" s="20"/>
    </row>
    <row r="37" spans="1:9">
      <c r="B37" s="20"/>
    </row>
    <row r="38" spans="1:9">
      <c r="B38" s="52"/>
      <c r="C38" s="52"/>
      <c r="D38" s="52"/>
      <c r="F38" s="52"/>
      <c r="G38" s="52"/>
      <c r="H38" s="52"/>
      <c r="I38" s="52"/>
    </row>
    <row r="39" spans="1:9">
      <c r="B39" s="632" t="s">
        <v>77</v>
      </c>
      <c r="C39" s="632"/>
      <c r="D39" s="632"/>
      <c r="F39" s="632" t="s">
        <v>80</v>
      </c>
      <c r="G39" s="632"/>
      <c r="H39" s="632"/>
      <c r="I39" s="632"/>
    </row>
    <row r="40" spans="1:9">
      <c r="B40" s="657" t="s">
        <v>78</v>
      </c>
      <c r="C40" s="657"/>
      <c r="D40" s="657"/>
      <c r="F40" s="657" t="s">
        <v>79</v>
      </c>
      <c r="G40" s="657"/>
      <c r="H40" s="657"/>
      <c r="I40" s="657"/>
    </row>
  </sheetData>
  <mergeCells count="110"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E5:F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</sheetPr>
  <dimension ref="A1:D43"/>
  <sheetViews>
    <sheetView showGridLines="0" zoomScale="85" zoomScaleNormal="85" workbookViewId="0">
      <selection activeCell="C22" sqref="C22:D22"/>
    </sheetView>
  </sheetViews>
  <sheetFormatPr baseColWidth="10" defaultColWidth="11.42578125" defaultRowHeight="12.75"/>
  <cols>
    <col min="1" max="1" width="47.85546875" style="47" customWidth="1"/>
    <col min="2" max="2" width="2" style="47" customWidth="1"/>
    <col min="3" max="3" width="24.85546875" style="47" customWidth="1"/>
    <col min="4" max="4" width="25.5703125" style="47" customWidth="1"/>
    <col min="5" max="16384" width="11.42578125" style="47"/>
  </cols>
  <sheetData>
    <row r="1" spans="1:4" ht="18" customHeight="1">
      <c r="A1" s="691" t="s">
        <v>380</v>
      </c>
      <c r="B1" s="692"/>
      <c r="C1" s="692"/>
      <c r="D1" s="693"/>
    </row>
    <row r="2" spans="1:4" ht="18" customHeight="1">
      <c r="A2" s="687" t="s">
        <v>386</v>
      </c>
      <c r="B2" s="652"/>
      <c r="C2" s="652"/>
      <c r="D2" s="688"/>
    </row>
    <row r="3" spans="1:4" ht="18" customHeight="1">
      <c r="A3" s="694" t="s">
        <v>445</v>
      </c>
      <c r="B3" s="695"/>
      <c r="C3" s="695"/>
      <c r="D3" s="696"/>
    </row>
    <row r="4" spans="1:4">
      <c r="A4" s="20"/>
      <c r="B4" s="20"/>
      <c r="C4" s="20"/>
    </row>
    <row r="5" spans="1:4">
      <c r="A5" s="22" t="s">
        <v>3</v>
      </c>
      <c r="B5" s="59"/>
      <c r="C5" s="629" t="s">
        <v>440</v>
      </c>
      <c r="D5" s="629"/>
    </row>
    <row r="6" spans="1:4">
      <c r="A6" s="20"/>
      <c r="B6" s="20"/>
      <c r="C6" s="20"/>
    </row>
    <row r="7" spans="1:4">
      <c r="A7" s="209" t="s">
        <v>344</v>
      </c>
      <c r="B7" s="209"/>
      <c r="C7" s="209" t="s">
        <v>131</v>
      </c>
      <c r="D7" s="209" t="s">
        <v>153</v>
      </c>
    </row>
    <row r="8" spans="1:4">
      <c r="A8" s="697" t="s">
        <v>351</v>
      </c>
      <c r="B8" s="698"/>
      <c r="C8" s="699"/>
      <c r="D8" s="700"/>
    </row>
    <row r="9" spans="1:4">
      <c r="A9" s="210"/>
      <c r="B9" s="24"/>
      <c r="C9" s="210"/>
      <c r="D9" s="211"/>
    </row>
    <row r="10" spans="1:4">
      <c r="A10" s="210"/>
      <c r="B10" s="24"/>
      <c r="C10" s="210"/>
      <c r="D10" s="211"/>
    </row>
    <row r="11" spans="1:4">
      <c r="A11" s="210"/>
      <c r="B11" s="24"/>
      <c r="C11" s="210"/>
      <c r="D11" s="211"/>
    </row>
    <row r="12" spans="1:4">
      <c r="A12" s="210"/>
      <c r="B12" s="24"/>
      <c r="C12" s="210"/>
      <c r="D12" s="211"/>
    </row>
    <row r="13" spans="1:4">
      <c r="A13" s="210"/>
      <c r="B13" s="24"/>
      <c r="C13" s="210"/>
      <c r="D13" s="211"/>
    </row>
    <row r="14" spans="1:4">
      <c r="A14" s="210"/>
      <c r="B14" s="24"/>
      <c r="C14" s="210"/>
      <c r="D14" s="211"/>
    </row>
    <row r="15" spans="1:4">
      <c r="A15" s="210"/>
      <c r="B15" s="24"/>
      <c r="C15" s="210"/>
      <c r="D15" s="211"/>
    </row>
    <row r="16" spans="1:4">
      <c r="A16" s="210"/>
      <c r="B16" s="24"/>
      <c r="C16" s="210"/>
      <c r="D16" s="211"/>
    </row>
    <row r="17" spans="1:4">
      <c r="A17" s="210"/>
      <c r="B17" s="24"/>
      <c r="C17" s="210"/>
      <c r="D17" s="211"/>
    </row>
    <row r="18" spans="1:4">
      <c r="A18" s="210"/>
      <c r="B18" s="24"/>
      <c r="C18" s="210"/>
      <c r="D18" s="211"/>
    </row>
    <row r="19" spans="1:4">
      <c r="A19" s="212" t="s">
        <v>355</v>
      </c>
      <c r="B19" s="25"/>
      <c r="C19" s="210">
        <f>SUM(C9:C18)</f>
        <v>0</v>
      </c>
      <c r="D19" s="210">
        <f>SUM(D9:D18)</f>
        <v>0</v>
      </c>
    </row>
    <row r="20" spans="1:4">
      <c r="A20" s="210"/>
      <c r="B20" s="24"/>
      <c r="C20" s="210"/>
      <c r="D20" s="211"/>
    </row>
    <row r="21" spans="1:4">
      <c r="A21" s="697" t="s">
        <v>353</v>
      </c>
      <c r="B21" s="701"/>
      <c r="C21" s="699"/>
      <c r="D21" s="700"/>
    </row>
    <row r="22" spans="1:4">
      <c r="A22" s="210"/>
      <c r="B22" s="24"/>
      <c r="C22" s="210"/>
      <c r="D22" s="211"/>
    </row>
    <row r="23" spans="1:4">
      <c r="A23" s="210"/>
      <c r="B23" s="24"/>
      <c r="C23" s="210"/>
      <c r="D23" s="211"/>
    </row>
    <row r="24" spans="1:4">
      <c r="A24" s="210"/>
      <c r="B24" s="24"/>
      <c r="C24" s="210"/>
      <c r="D24" s="211"/>
    </row>
    <row r="25" spans="1:4">
      <c r="A25" s="210"/>
      <c r="B25" s="24"/>
      <c r="C25" s="210"/>
      <c r="D25" s="211"/>
    </row>
    <row r="26" spans="1:4">
      <c r="A26" s="210"/>
      <c r="B26" s="24"/>
      <c r="C26" s="210"/>
      <c r="D26" s="211"/>
    </row>
    <row r="27" spans="1:4">
      <c r="A27" s="210"/>
      <c r="B27" s="24"/>
      <c r="C27" s="210"/>
      <c r="D27" s="211"/>
    </row>
    <row r="28" spans="1:4">
      <c r="A28" s="210"/>
      <c r="B28" s="24"/>
      <c r="C28" s="210"/>
      <c r="D28" s="211"/>
    </row>
    <row r="29" spans="1:4">
      <c r="A29" s="210"/>
      <c r="B29" s="24"/>
      <c r="C29" s="210"/>
      <c r="D29" s="211"/>
    </row>
    <row r="30" spans="1:4">
      <c r="A30" s="210"/>
      <c r="B30" s="24"/>
      <c r="C30" s="210"/>
      <c r="D30" s="211"/>
    </row>
    <row r="31" spans="1:4">
      <c r="A31" s="210"/>
      <c r="B31" s="24"/>
      <c r="C31" s="210"/>
      <c r="D31" s="211"/>
    </row>
    <row r="32" spans="1:4">
      <c r="A32" s="210"/>
      <c r="B32" s="24"/>
      <c r="C32" s="210"/>
      <c r="D32" s="211"/>
    </row>
    <row r="33" spans="1:4">
      <c r="A33" s="210"/>
      <c r="B33" s="24"/>
      <c r="C33" s="210"/>
      <c r="D33" s="211"/>
    </row>
    <row r="34" spans="1:4">
      <c r="A34" s="212" t="s">
        <v>356</v>
      </c>
      <c r="B34" s="25"/>
      <c r="C34" s="210">
        <f>SUM(C22:C33)</f>
        <v>0</v>
      </c>
      <c r="D34" s="210">
        <f>SUM(D22:D33)</f>
        <v>0</v>
      </c>
    </row>
    <row r="35" spans="1:4">
      <c r="A35" s="210"/>
      <c r="B35" s="24"/>
      <c r="C35" s="210"/>
      <c r="D35" s="211"/>
    </row>
    <row r="36" spans="1:4">
      <c r="A36" s="212" t="s">
        <v>121</v>
      </c>
      <c r="B36" s="213"/>
      <c r="C36" s="214">
        <f>+C19+C34</f>
        <v>0</v>
      </c>
      <c r="D36" s="214">
        <f>+D19+D34</f>
        <v>0</v>
      </c>
    </row>
    <row r="38" spans="1:4">
      <c r="A38" s="16" t="s">
        <v>76</v>
      </c>
    </row>
    <row r="39" spans="1:4">
      <c r="A39" s="20"/>
    </row>
    <row r="40" spans="1:4">
      <c r="A40" s="20"/>
    </row>
    <row r="41" spans="1:4">
      <c r="A41" s="52"/>
      <c r="B41" s="50"/>
      <c r="C41" s="115"/>
      <c r="D41" s="115"/>
    </row>
    <row r="42" spans="1:4">
      <c r="A42" s="215" t="s">
        <v>77</v>
      </c>
      <c r="B42" s="216"/>
      <c r="C42" s="632" t="s">
        <v>80</v>
      </c>
      <c r="D42" s="632"/>
    </row>
    <row r="43" spans="1:4">
      <c r="A43" s="55" t="s">
        <v>78</v>
      </c>
      <c r="B43" s="55"/>
      <c r="C43" s="657" t="s">
        <v>79</v>
      </c>
      <c r="D43" s="657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C5:D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10</vt:i4>
      </vt:variant>
    </vt:vector>
  </HeadingPairs>
  <TitlesOfParts>
    <vt:vector size="30" baseType="lpstr">
      <vt:lpstr>EA (2)</vt:lpstr>
      <vt:lpstr>PT_ESF_ECSF</vt:lpstr>
      <vt:lpstr>EAI</vt:lpstr>
      <vt:lpstr>CAdmon</vt:lpstr>
      <vt:lpstr>CTG</vt:lpstr>
      <vt:lpstr>COG</vt:lpstr>
      <vt:lpstr>CFG</vt:lpstr>
      <vt:lpstr>EN</vt:lpstr>
      <vt:lpstr>ID</vt:lpstr>
      <vt:lpstr>IPF</vt:lpstr>
      <vt:lpstr>CProg</vt:lpstr>
      <vt:lpstr>PyPI</vt:lpstr>
      <vt:lpstr>IR</vt:lpstr>
      <vt:lpstr>RBM2</vt:lpstr>
      <vt:lpstr>RBI2</vt:lpstr>
      <vt:lpstr>Ayudas</vt:lpstr>
      <vt:lpstr>Rel Cta Banc</vt:lpstr>
      <vt:lpstr>Esq Bur</vt:lpstr>
      <vt:lpstr>NOTAS2</vt:lpstr>
      <vt:lpstr>NOTAS</vt:lpstr>
      <vt:lpstr>Ayudas!Área_de_impresión</vt:lpstr>
      <vt:lpstr>EN!Área_de_impresión</vt:lpstr>
      <vt:lpstr>ID!Área_de_impresión</vt:lpstr>
      <vt:lpstr>IPF!Área_de_impresión</vt:lpstr>
      <vt:lpstr>NOTAS!Área_de_impresión</vt:lpstr>
      <vt:lpstr>NOTAS2!Área_de_impresión</vt:lpstr>
      <vt:lpstr>'RBI2'!Área_de_impresión</vt:lpstr>
      <vt:lpstr>'RBM2'!Área_de_impresión</vt:lpstr>
      <vt:lpstr>'Rel Cta Banc'!Área_de_impresión</vt:lpstr>
      <vt:lpstr>NOTAS2!Títulos_a_imprimir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2022-07-06T19:18:05Z</cp:lastPrinted>
  <dcterms:created xsi:type="dcterms:W3CDTF">2014-01-27T16:27:43Z</dcterms:created>
  <dcterms:modified xsi:type="dcterms:W3CDTF">2022-07-07T19:56:19Z</dcterms:modified>
</cp:coreProperties>
</file>