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ES 2020\LDF TRIMESTRAL\LDF 4T\3.-IPRO\"/>
    </mc:Choice>
  </mc:AlternateContent>
  <bookViews>
    <workbookView xWindow="0" yWindow="0" windowWidth="28800" windowHeight="12330" activeTab="9"/>
  </bookViews>
  <sheets>
    <sheet name="EAI " sheetId="16" r:id="rId1"/>
    <sheet name="Hoja1" sheetId="25" r:id="rId2"/>
    <sheet name="CA " sheetId="22" r:id="rId3"/>
    <sheet name="COG" sheetId="29"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CFG!$A$4:$H$41</definedName>
    <definedName name="_xlnm._FilterDatabase" localSheetId="0" hidden="1">'EAI '!$B$4:$I$5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6" l="1"/>
  <c r="D32" i="16" l="1"/>
  <c r="E32" i="16"/>
  <c r="I37" i="16"/>
  <c r="H22" i="25" l="1"/>
  <c r="G22" i="25"/>
  <c r="E22" i="25"/>
  <c r="D22" i="25"/>
  <c r="I13" i="25"/>
  <c r="F13" i="25"/>
  <c r="F22" i="25" s="1"/>
  <c r="C14" i="24" l="1"/>
  <c r="C18" i="24" s="1"/>
  <c r="C22" i="24" s="1"/>
  <c r="D10" i="24"/>
  <c r="E10" i="24"/>
  <c r="C10" i="24"/>
  <c r="D6" i="24"/>
  <c r="E6" i="24"/>
  <c r="C6" i="24"/>
  <c r="C43" i="15"/>
  <c r="D6" i="15"/>
  <c r="E6" i="15"/>
  <c r="F6" i="15"/>
  <c r="G6" i="15"/>
  <c r="H6" i="15"/>
  <c r="C6" i="15"/>
  <c r="D17" i="15"/>
  <c r="D43" i="15" s="1"/>
  <c r="F17" i="15"/>
  <c r="G17" i="15"/>
  <c r="C17" i="15"/>
  <c r="H10" i="15"/>
  <c r="E10" i="15"/>
  <c r="H32" i="16"/>
  <c r="G32" i="16"/>
  <c r="E14" i="24" l="1"/>
  <c r="E18" i="24" s="1"/>
  <c r="E22" i="24" s="1"/>
  <c r="D14" i="24"/>
  <c r="D18" i="24" s="1"/>
  <c r="D22" i="24" s="1"/>
  <c r="F43" i="15"/>
  <c r="G43" i="15"/>
  <c r="G40" i="22"/>
  <c r="F40" i="22"/>
  <c r="D40" i="22"/>
  <c r="C40" i="22"/>
  <c r="E39" i="22"/>
  <c r="H39" i="22" s="1"/>
  <c r="E38" i="22"/>
  <c r="H38" i="22" s="1"/>
  <c r="E37" i="22"/>
  <c r="H37" i="22" s="1"/>
  <c r="E36" i="22"/>
  <c r="H36" i="22" s="1"/>
  <c r="E35" i="22"/>
  <c r="H35" i="22" s="1"/>
  <c r="E34" i="22"/>
  <c r="H34" i="22" s="1"/>
  <c r="E33" i="22"/>
  <c r="H33" i="22" s="1"/>
  <c r="G26" i="22"/>
  <c r="F26" i="22"/>
  <c r="D26" i="22"/>
  <c r="C26" i="22"/>
  <c r="E25" i="22"/>
  <c r="H25" i="22" s="1"/>
  <c r="E24" i="22"/>
  <c r="H24" i="22" s="1"/>
  <c r="E23" i="22"/>
  <c r="E26" i="22" s="1"/>
  <c r="E22" i="22"/>
  <c r="H22" i="22" s="1"/>
  <c r="G15" i="22"/>
  <c r="F15" i="22"/>
  <c r="D15" i="22"/>
  <c r="C15" i="22"/>
  <c r="E13" i="22"/>
  <c r="H13" i="22" s="1"/>
  <c r="E12" i="22"/>
  <c r="H12" i="22" s="1"/>
  <c r="E11" i="22"/>
  <c r="H11" i="22" s="1"/>
  <c r="E10" i="22"/>
  <c r="H10" i="22" s="1"/>
  <c r="E9" i="22"/>
  <c r="H9" i="22" s="1"/>
  <c r="E8" i="22"/>
  <c r="H8" i="22" s="1"/>
  <c r="E7" i="22"/>
  <c r="H7" i="22" s="1"/>
  <c r="H40" i="22" l="1"/>
  <c r="H26" i="22"/>
  <c r="H15" i="22"/>
  <c r="E40" i="22"/>
  <c r="H23" i="22"/>
  <c r="E15" i="22"/>
  <c r="F32" i="16"/>
  <c r="N32" i="2" l="1"/>
  <c r="I32" i="2"/>
  <c r="K32" i="2"/>
  <c r="L32" i="2"/>
  <c r="M32" i="2"/>
  <c r="H32" i="2"/>
  <c r="J33" i="2"/>
  <c r="J32" i="2" s="1"/>
  <c r="O33" i="2" l="1"/>
  <c r="O32" i="2" s="1"/>
  <c r="P32" i="2"/>
  <c r="H40" i="16" l="1"/>
  <c r="G40" i="16"/>
  <c r="E40" i="16"/>
  <c r="D40" i="16"/>
  <c r="I39" i="16"/>
  <c r="F39" i="16"/>
  <c r="I38" i="16"/>
  <c r="F38" i="16"/>
  <c r="F37" i="16"/>
  <c r="I36" i="16"/>
  <c r="F36" i="16"/>
  <c r="I35" i="16"/>
  <c r="I32" i="16" s="1"/>
  <c r="F35" i="16"/>
  <c r="H17" i="16"/>
  <c r="G17" i="16"/>
  <c r="E17" i="16"/>
  <c r="D17" i="16"/>
  <c r="I16" i="16"/>
  <c r="F16" i="16"/>
  <c r="I15" i="16"/>
  <c r="F15" i="16"/>
  <c r="I14" i="16"/>
  <c r="F14" i="16"/>
  <c r="I13" i="16"/>
  <c r="F13" i="16"/>
  <c r="I12" i="16"/>
  <c r="F12" i="16"/>
  <c r="F40" i="16" l="1"/>
  <c r="F17" i="16"/>
  <c r="E8" i="18" l="1"/>
  <c r="E38" i="18" s="1"/>
  <c r="G8" i="18"/>
  <c r="G38" i="18" s="1"/>
  <c r="H8" i="18"/>
  <c r="H38" i="18" s="1"/>
  <c r="D8" i="18"/>
  <c r="D38" i="18" s="1"/>
  <c r="F10" i="18"/>
  <c r="F8" i="18" s="1"/>
  <c r="F38" i="18" s="1"/>
  <c r="E9" i="14"/>
  <c r="H9" i="14" s="1"/>
  <c r="E7" i="14"/>
  <c r="H7" i="14" s="1"/>
  <c r="D17" i="14"/>
  <c r="F17" i="14"/>
  <c r="G17" i="14"/>
  <c r="C17" i="14"/>
  <c r="E22" i="15"/>
  <c r="E17" i="15" s="1"/>
  <c r="E43" i="15" s="1"/>
  <c r="J24" i="2"/>
  <c r="O24" i="2" s="1"/>
  <c r="F32" i="6"/>
  <c r="D32" i="6"/>
  <c r="H32" i="6" s="1"/>
  <c r="H31" i="6"/>
  <c r="H30" i="6"/>
  <c r="H29" i="6"/>
  <c r="H28" i="6"/>
  <c r="H27" i="6"/>
  <c r="H26" i="6"/>
  <c r="H25" i="6"/>
  <c r="H24" i="6"/>
  <c r="F20" i="6"/>
  <c r="F34" i="6" s="1"/>
  <c r="D20" i="6"/>
  <c r="H20" i="6" s="1"/>
  <c r="H34" i="6" s="1"/>
  <c r="H19" i="6"/>
  <c r="H18" i="6"/>
  <c r="H17" i="6"/>
  <c r="H16" i="6"/>
  <c r="H15" i="6"/>
  <c r="H14" i="6"/>
  <c r="H13" i="6"/>
  <c r="H12" i="6"/>
  <c r="H11" i="6"/>
  <c r="F32" i="5"/>
  <c r="D32" i="5"/>
  <c r="H32" i="5" s="1"/>
  <c r="H31" i="5"/>
  <c r="H30" i="5"/>
  <c r="H29" i="5"/>
  <c r="H28" i="5"/>
  <c r="H27" i="5"/>
  <c r="H26" i="5"/>
  <c r="H25" i="5"/>
  <c r="H24" i="5"/>
  <c r="F20" i="5"/>
  <c r="F34" i="5"/>
  <c r="D20" i="5"/>
  <c r="D34" i="5" s="1"/>
  <c r="H19" i="5"/>
  <c r="H18" i="5"/>
  <c r="H17" i="5"/>
  <c r="H16" i="5"/>
  <c r="H15" i="5"/>
  <c r="H14" i="5"/>
  <c r="H13" i="5"/>
  <c r="H12" i="5"/>
  <c r="H11" i="5"/>
  <c r="P28" i="2"/>
  <c r="J28" i="2"/>
  <c r="O28" i="2" s="1"/>
  <c r="N27" i="2"/>
  <c r="M27" i="2"/>
  <c r="L27" i="2"/>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8" i="1"/>
  <c r="W55" i="1"/>
  <c r="W52" i="1"/>
  <c r="W51" i="1"/>
  <c r="W50" i="1"/>
  <c r="W45" i="1"/>
  <c r="W39" i="1"/>
  <c r="W37" i="1"/>
  <c r="W36" i="1"/>
  <c r="W35" i="1"/>
  <c r="W17" i="1"/>
  <c r="W16" i="1"/>
  <c r="W13" i="1"/>
  <c r="W12" i="1"/>
  <c r="W11" i="1"/>
  <c r="W10" i="1"/>
  <c r="W9" i="1"/>
  <c r="P27" i="2" l="1"/>
  <c r="H20" i="5"/>
  <c r="H34" i="5" s="1"/>
  <c r="D34" i="6"/>
  <c r="I41" i="2"/>
  <c r="N41" i="2"/>
  <c r="L41" i="2"/>
  <c r="M41" i="2"/>
  <c r="K41" i="2"/>
  <c r="H41" i="2"/>
  <c r="J27" i="2"/>
  <c r="Q27" i="2" s="1"/>
  <c r="J14" i="2"/>
  <c r="O14" i="2" s="1"/>
  <c r="O15" i="2"/>
  <c r="Q12" i="2"/>
  <c r="O12" i="2"/>
  <c r="J11" i="2"/>
  <c r="J23" i="2"/>
  <c r="O23" i="2" s="1"/>
  <c r="Q24" i="2"/>
  <c r="H22" i="15"/>
  <c r="H17" i="15" s="1"/>
  <c r="H43" i="15" s="1"/>
  <c r="Q28" i="2"/>
  <c r="Q15" i="2"/>
  <c r="P23" i="2"/>
  <c r="I10" i="18"/>
  <c r="I8" i="18" s="1"/>
  <c r="I38" i="18" s="1"/>
  <c r="H17" i="14"/>
  <c r="E17" i="14"/>
  <c r="O11" i="2" l="1"/>
  <c r="J41" i="2"/>
  <c r="O27" i="2"/>
  <c r="Q23" i="2"/>
  <c r="Q14" i="2"/>
  <c r="Q11" i="2"/>
  <c r="O41" i="2" l="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<sst xmlns="http://schemas.openxmlformats.org/spreadsheetml/2006/main" count="1156" uniqueCount="488">
  <si>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</si>
  <si>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</si>
  <si>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</si>
  <si>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</si>
  <si>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</si>
  <si>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</si>
  <si>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</si>
  <si>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</si>
  <si>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</si>
  <si>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</si>
  <si>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</si>
  <si>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</si>
  <si>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</si>
  <si>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</si>
  <si>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</si>
  <si>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</si>
  <si>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</si>
  <si>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</si>
  <si>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</si>
  <si>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</si>
  <si>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</si>
  <si>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</si>
  <si>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</si>
  <si>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</si>
  <si>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</si>
  <si>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</si>
  <si>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</si>
  <si>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</si>
  <si>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</si>
  <si>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</si>
  <si>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</si>
  <si>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</si>
  <si>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</si>
  <si>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</si>
  <si>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</si>
  <si>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</si>
  <si>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</si>
  <si>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</si>
  <si>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</si>
  <si>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</si>
  <si>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</si>
  <si>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</si>
  <si>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</si>
  <si>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</si>
  <si>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</si>
  <si>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</si>
  <si>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</si>
  <si>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</si>
  <si>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</si>
  <si>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</si>
  <si>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</si>
  <si>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</si>
  <si>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</si>
  <si>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</si>
  <si>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</si>
  <si>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</si>
  <si>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</si>
  <si>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</si>
  <si>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</si>
  <si>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</si>
  <si>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</si>
  <si>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</si>
  <si>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</si>
  <si>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</si>
  <si>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</si>
  <si>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</si>
  <si>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</si>
  <si>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</si>
  <si>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</si>
  <si>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</si>
  <si>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</si>
  <si>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</si>
  <si>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</si>
  <si>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</si>
  <si>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</si>
  <si>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</si>
  <si>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</si>
  <si>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</si>
  <si>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</si>
  <si>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</si>
  <si>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</si>
  <si>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</si>
  <si>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</si>
  <si>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</si>
  <si>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</si>
  <si>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</si>
  <si>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</si>
  <si>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</si>
  <si>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</si>
  <si>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</si>
  <si>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</si>
  <si>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</si>
  <si>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</si>
  <si>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</si>
  <si>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</si>
  <si>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</si>
  <si>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</si>
  <si>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</si>
  <si>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</si>
  <si>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</si>
  <si>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</si>
  <si>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</si>
  <si>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</si>
  <si>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</si>
  <si>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</si>
  <si>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</si>
  <si>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</si>
  <si>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</si>
  <si>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</si>
  <si>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</si>
  <si>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</si>
  <si>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</si>
  <si>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</si>
  <si>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</si>
  <si>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</si>
  <si>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</si>
  <si>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</si>
  <si>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</si>
  <si>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</si>
  <si>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</si>
  <si>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</si>
  <si>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</si>
  <si>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</si>
  <si>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</si>
  <si>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</si>
  <si>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</si>
  <si>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</si>
  <si>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</si>
  <si>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</si>
  <si>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</si>
  <si>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</si>
  <si>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</si>
  <si>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</si>
  <si>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</si>
  <si>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</si>
  <si>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</si>
  <si>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</si>
  <si>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</si>
  <si>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</si>
  <si>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</si>
  <si>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</si>
  <si>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</si>
  <si>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</si>
  <si>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</si>
  <si>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</si>
  <si>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</si>
  <si>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</si>
  <si>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</si>
  <si>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</si>
  <si>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</si>
  <si>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</si>
  <si>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</si>
  <si>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</si>
  <si>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</si>
  <si>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</si>
  <si>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</si>
  <si>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</si>
  <si>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</si>
  <si>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</si>
  <si>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</si>
  <si>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</si>
  <si>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</si>
  <si>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</si>
  <si>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</si>
  <si>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</si>
  <si>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</si>
  <si>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</si>
  <si>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</si>
  <si>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</si>
  <si>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</si>
  <si>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</si>
  <si>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</si>
  <si>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</si>
  <si>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</si>
  <si>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</si>
  <si>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</si>
  <si>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</si>
  <si>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</si>
  <si>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</si>
  <si>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</si>
  <si>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</si>
  <si>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</si>
  <si>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</si>
  <si>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</si>
  <si>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</si>
  <si>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</si>
  <si>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</si>
  <si>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</si>
  <si>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</si>
  <si>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</si>
  <si>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</si>
  <si>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</si>
  <si>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</si>
  <si>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</si>
  <si>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</si>
  <si>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</si>
  <si>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</si>
  <si>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</si>
  <si>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</si>
  <si>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</si>
  <si>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</si>
  <si>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</si>
  <si>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</si>
  <si>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</si>
  <si>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</si>
  <si>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</si>
  <si>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</si>
  <si>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</si>
  <si>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</si>
  <si>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</si>
  <si>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</si>
  <si>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</si>
  <si>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</si>
  <si>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</si>
  <si>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</si>
  <si>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</si>
  <si>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</si>
  <si>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</si>
  <si>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</si>
  <si>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</si>
  <si>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</si>
  <si>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</si>
  <si>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</si>
  <si>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</si>
  <si>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</si>
  <si>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</si>
  <si>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</si>
  <si>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</si>
  <si>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</si>
  <si>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</si>
  <si>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</si>
  <si>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</si>
  <si>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</si>
  <si>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</si>
  <si>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</si>
  <si>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</si>
  <si>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</si>
  <si>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</si>
  <si>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</si>
  <si>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</si>
  <si>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</si>
  <si>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</si>
  <si>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</si>
  <si>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</si>
  <si>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</si>
  <si>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</si>
  <si>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</si>
  <si>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</si>
  <si>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</si>
  <si>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</si>
  <si>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</si>
  <si>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</si>
  <si>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</si>
  <si>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</si>
  <si>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</si>
  <si>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</si>
  <si>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</si>
  <si>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</si>
  <si>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</si>
  <si>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</si>
  <si>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</si>
  <si>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</si>
  <si>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</si>
  <si>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</si>
  <si>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</si>
  <si>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</si>
  <si>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</si>
  <si>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</si>
  <si>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</si>
  <si>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</si>
  <si>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</si>
  <si>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</si>
  <si>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</si>
  <si>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</si>
  <si>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</si>
  <si>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</si>
  <si>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</si>
  <si>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</si>
  <si>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</si>
  <si>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</si>
  <si>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</si>
  <si>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</si>
  <si>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</si>
  <si>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</si>
  <si>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</si>
  <si>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</si>
  <si>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</si>
  <si>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</si>
  <si>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</si>
  <si>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</si>
  <si>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</si>
  <si>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</si>
  <si>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</si>
  <si>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</si>
  <si>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</si>
  <si>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</si>
  <si>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</si>
  <si>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</si>
  <si>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</si>
  <si>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</si>
  <si>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</si>
  <si>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</si>
  <si>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</si>
  <si>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</si>
  <si>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</si>
  <si>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</si>
  <si>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</si>
  <si>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</si>
  <si>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</si>
  <si>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</si>
  <si>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</si>
  <si>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</si>
  <si>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</si>
  <si>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</si>
  <si>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</si>
  <si>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</si>
  <si>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</si>
  <si>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</si>
  <si>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</si>
  <si>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</si>
  <si>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</si>
  <si>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</si>
  <si>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</si>
  <si>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</si>
  <si>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</si>
  <si>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</si>
  <si>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</si>
  <si>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</si>
  <si>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</si>
  <si>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</si>
  <si>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</si>
  <si>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</si>
  <si>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</si>
  <si>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</si>
  <si>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</si>
  <si>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</si>
  <si>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</si>
  <si>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</si>
  <si>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</si>
  <si>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</si>
  <si>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</si>
  <si>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</si>
  <si>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</si>
  <si>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</si>
  <si>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</si>
  <si>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</si>
  <si>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</si>
  <si>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</si>
  <si>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</si>
  <si>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</si>
  <si>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</si>
  <si>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</si>
  <si>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</si>
  <si>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</si>
  <si>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</si>
  <si>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</si>
  <si>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</si>
  <si>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</si>
  <si>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</si>
  <si>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</si>
  <si>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</si>
  <si>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</si>
  <si>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</si>
  <si>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</si>
  <si>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</si>
  <si>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</si>
  <si>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</si>
  <si>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</si>
  <si>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</si>
  <si>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</si>
  <si>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</si>
  <si>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</si>
  <si>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</si>
  <si>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</si>
  <si>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</si>
  <si>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</si>
  <si>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</si>
  <si>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</si>
  <si>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</si>
  <si>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</si>
  <si>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</si>
  <si>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</si>
  <si>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</si>
  <si>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</si>
  <si>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</si>
  <si>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</si>
  <si>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</si>
  <si>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</si>
  <si>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</si>
  <si>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</si>
  <si>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</si>
  <si>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</si>
  <si>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</si>
  <si>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</si>
  <si>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</si>
  <si>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</si>
  <si>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</si>
  <si>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</si>
  <si>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</si>
  <si>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</si>
  <si>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</si>
  <si>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</si>
  <si>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</si>
  <si>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</si>
  <si>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</si>
  <si>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</si>
  <si>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</si>
  <si>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</si>
  <si>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</si>
  <si>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</si>
  <si>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</si>
  <si>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</si>
  <si>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</si>
  <si>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</si>
  <si>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</si>
  <si>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</si>
  <si>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</si>
  <si>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</si>
  <si>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</si>
  <si>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</si>
  <si>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</si>
  <si>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</si>
  <si>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</si>
  <si>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</si>
  <si>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</si>
  <si>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</si>
  <si>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</si>
  <si>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</si>
  <si>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</si>
  <si>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</si>
  <si>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</si>
  <si>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</si>
  <si>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</si>
  <si>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</si>
  <si>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</si>
  <si>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</si>
  <si>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</si>
  <si>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</si>
  <si>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</si>
  <si>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</si>
  <si>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</si>
  <si>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</si>
  <si>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</si>
  <si>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</si>
  <si>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</si>
  <si>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</si>
  <si>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</si>
  <si>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</si>
  <si>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</si>
  <si>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</si>
  <si>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</si>
  <si>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</si>
  <si>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</si>
  <si>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</si>
  <si>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</si>
  <si>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</si>
  <si>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</si>
  <si>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</si>
  <si>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</si>
  <si>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</si>
  <si>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</si>
  <si>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</si>
  <si>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</si>
  <si>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</si>
  <si>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</si>
  <si>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</si>
  <si>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</si>
  <si>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</si>
  <si>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</si>
  <si>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</si>
  <si>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</si>
  <si>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</si>
  <si>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Universidad Tecnológica del Norte de Guanajuato
Estado Analítico de Ingresos
DEL 01 de enero AL 31  de diciembre de 2020</t>
  </si>
  <si>
    <t>Universidad Tecnológica del Norte de Guanajuato
Estado Analítico Complementario de Ingresos
Del 01 de enero al 31 de diciembre de 2020</t>
  </si>
  <si>
    <t>UNIVERSIDAD TECNOLOGICA DEL NORTE DE GUANAJUATO
Estado Analítico del Ejercicio del Presupuesto de Egresos
Clasificación Administrativa
Del 1 de Enero al 31 de diciembre de 2020</t>
  </si>
  <si>
    <t>UNIVERSIDAD TECNOLÓGICA DEL NORTE DE GUANAJUATO
Estado Analítico del Ejercicio del Presupuesto de Egresos
Clasificación Administrativa
Del 1 de enero al 31 de diciembre de 2020</t>
  </si>
  <si>
    <t>UNIVERSIDAD TECNOLOGICA DEL NORTE DE GUANAJUATO
Estado Analítico del Ejercicio del Presupuesto de Egresos
Clasificación Administrativa (Sector Paraestatal)
Del 1 de Enero al 31 de diciembre de 2020</t>
  </si>
  <si>
    <t>UNIVERSIDAD TECNOLOGICA DEL NORTE DE GUANAJUATO
Estado Analítico del Ejercicio del Presupuesto de Egresos
Clasificación por Objeto del Gasto (Capítulo y Concepto)
Del 1 de Enero al 31 de Diciembre de 2020</t>
  </si>
  <si>
    <t>Universidad Tecnológica del Norte de Guanajuato
Estado Analítico del Ejercicio del Presupuesto de Egresos
Clasificación Económica (por Tipo de Gasto)
Del 01 de enero al 31 de diciembre de 2020</t>
  </si>
  <si>
    <t>Universidad Tecnológica del Norte de Guanajuato
Estado Analítico del Ejercicio del Presupuesto de Egresos
Clasificación Funcional (Finalidad y Función)
Del 01 de enero al 31 de diciembre de 2020</t>
  </si>
  <si>
    <t>Del 01 de enero al 31 de diciembre de 2020</t>
  </si>
  <si>
    <t>Del 01 de enero al 31 de dictiembre de 2020</t>
  </si>
  <si>
    <t>UNIVERSIDAD TECNOLOGICA DEL NORTE DE GUANAJUATO
INDICADORES DE POSTURA FISCAL
Del 1 de Enero al 31 de diciembre de 2020</t>
  </si>
  <si>
    <t>Universidad Tecnológica del Norte de Guanajuato
Gasto por Categoría Programática
Del 01 de enero al 31 de diciembre 2020</t>
  </si>
  <si>
    <t>Del 01 de enero al 31 de diciembre 2020</t>
  </si>
  <si>
    <t>Cuenta Pública 2020</t>
  </si>
  <si>
    <t xml:space="preserve"> UNIVERSIDAD TECNOLÓGICA DEL NORTE DE GUANAJUATO
</t>
  </si>
  <si>
    <t xml:space="preserve">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</si>
</sst>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58">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0" fontId="0" fillId="0" borderId="0" xfId="0"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0" fontId="8" fillId="0" borderId="0" xfId="17"/>
    <xf numFmtId="0" fontId="8" fillId="0" borderId="0" xfId="17" applyProtection="1">
      <protection locked="0"/>
    </xf>
    <xf numFmtId="0" fontId="12" fillId="0" borderId="0" xfId="17" applyFont="1" applyFill="1" applyBorder="1" applyProtection="1"/>
    <xf numFmtId="0" fontId="11" fillId="0" borderId="14" xfId="17"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0" xfId="17" applyFont="1" applyFill="1" applyBorder="1" applyAlignment="1" applyProtection="1">
      <alignment horizontal="left"/>
    </xf>
    <xf numFmtId="0" fontId="11" fillId="0" borderId="1" xfId="17" applyFont="1" applyFill="1" applyBorder="1" applyAlignment="1" applyProtection="1">
      <alignment horizontal="left"/>
    </xf>
    <xf numFmtId="4" fontId="11" fillId="0" borderId="9" xfId="17" applyNumberFormat="1" applyFont="1" applyFill="1" applyBorder="1" applyProtection="1">
      <protection locked="0"/>
    </xf>
    <xf numFmtId="0" fontId="15" fillId="0" borderId="12" xfId="17" applyFont="1" applyBorder="1" applyAlignment="1">
      <alignment horizontal="center" vertical="center" wrapText="1"/>
    </xf>
    <xf numFmtId="0" fontId="12" fillId="0" borderId="12" xfId="17" applyFont="1" applyFill="1" applyBorder="1" applyAlignment="1" applyProtection="1">
      <alignment horizontal="left"/>
    </xf>
    <xf numFmtId="0" fontId="12" fillId="0" borderId="1" xfId="17" applyFont="1" applyFill="1" applyBorder="1" applyAlignment="1" applyProtection="1">
      <alignment horizontal="center"/>
      <protection locked="0"/>
    </xf>
    <xf numFmtId="0" fontId="15" fillId="0" borderId="14" xfId="17" applyFont="1" applyBorder="1" applyAlignment="1">
      <alignment horizontal="center" vertical="center" wrapText="1"/>
    </xf>
    <xf numFmtId="4" fontId="12" fillId="0" borderId="2" xfId="17" applyNumberFormat="1" applyFont="1" applyFill="1" applyBorder="1" applyProtection="1">
      <protection locked="0"/>
    </xf>
    <xf numFmtId="4" fontId="12" fillId="0" borderId="9" xfId="17" applyNumberFormat="1" applyFont="1" applyFill="1" applyBorder="1" applyProtection="1">
      <protection locked="0"/>
    </xf>
    <xf numFmtId="4" fontId="11" fillId="0" borderId="10" xfId="17" applyNumberFormat="1" applyFont="1" applyFill="1" applyBorder="1" applyProtection="1">
      <protection locked="0"/>
    </xf>
    <xf numFmtId="4" fontId="12" fillId="0" borderId="10"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4" borderId="1" xfId="0" applyFont="1" applyFill="1" applyBorder="1" applyAlignment="1">
      <alignment horizontal="center"/>
    </xf>
    <xf numFmtId="0" fontId="12" fillId="4" borderId="15" xfId="0" applyFont="1" applyFill="1" applyBorder="1" applyAlignment="1">
      <alignment horizontal="center"/>
    </xf>
    <xf numFmtId="0" fontId="14" fillId="4" borderId="3" xfId="9" applyFont="1" applyFill="1" applyBorder="1" applyAlignment="1" applyProtection="1">
      <alignment horizontal="center" vertical="top"/>
      <protection locked="0"/>
    </xf>
    <xf numFmtId="0" fontId="14" fillId="4" borderId="11" xfId="9" applyFont="1" applyFill="1" applyBorder="1" applyAlignment="1" applyProtection="1">
      <alignment horizontal="center" vertical="top"/>
      <protection locked="0"/>
    </xf>
    <xf numFmtId="0" fontId="14" fillId="4" borderId="4" xfId="9" applyFont="1" applyFill="1" applyBorder="1" applyAlignment="1" applyProtection="1">
      <alignment horizontal="center" vertical="top"/>
      <protection locked="0"/>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12" fillId="4" borderId="14" xfId="9" applyFont="1" applyFill="1" applyBorder="1" applyAlignment="1" applyProtection="1">
      <alignment horizontal="center" vertical="center" wrapText="1"/>
      <protection locked="0"/>
    </xf>
    <xf numFmtId="0" fontId="12" fillId="4" borderId="1" xfId="9" applyFont="1" applyFill="1" applyBorder="1" applyAlignment="1" applyProtection="1">
      <alignment horizontal="center" vertical="center" wrapText="1"/>
      <protection locked="0"/>
    </xf>
    <xf numFmtId="0" fontId="12" fillId="4" borderId="15"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7" xfId="9" applyFont="1" applyFill="1" applyBorder="1" applyAlignment="1" applyProtection="1">
      <alignment horizontal="center" vertical="center" wrapText="1"/>
      <protection locked="0"/>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14" fillId="4" borderId="3" xfId="0" applyFont="1" applyFill="1" applyBorder="1" applyAlignment="1">
      <alignment horizontal="center"/>
    </xf>
    <xf numFmtId="0" fontId="14" fillId="4" borderId="11" xfId="0" applyFont="1" applyFill="1" applyBorder="1" applyAlignment="1">
      <alignment horizontal="center"/>
    </xf>
    <xf numFmtId="0" fontId="14" fillId="4" borderId="4" xfId="0" applyFont="1" applyFill="1" applyBorder="1" applyAlignment="1">
      <alignment horizontal="center"/>
    </xf>
    <xf numFmtId="0" fontId="8" fillId="0" borderId="1" xfId="9" applyFont="1" applyFill="1" applyBorder="1" applyAlignment="1" applyProtection="1">
      <alignment horizontal="center" vertical="top"/>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12" fillId="4" borderId="14" xfId="6" applyFont="1" applyFill="1" applyBorder="1" applyAlignment="1" applyProtection="1">
      <alignment horizontal="center" vertical="center" wrapText="1"/>
      <protection locked="0"/>
    </xf>
    <xf numFmtId="0" fontId="12" fillId="4" borderId="1" xfId="6" applyFont="1" applyFill="1" applyBorder="1" applyAlignment="1" applyProtection="1">
      <alignment horizontal="center" vertical="center" wrapText="1"/>
      <protection locked="0"/>
    </xf>
    <xf numFmtId="0" fontId="12" fillId="4" borderId="15" xfId="6" applyFont="1" applyFill="1" applyBorder="1" applyAlignment="1" applyProtection="1">
      <alignment horizontal="center" vertical="center" wrapText="1"/>
      <protection locked="0"/>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14"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1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1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4" fillId="4" borderId="3"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 xfId="0" applyFont="1" applyFill="1" applyBorder="1" applyAlignment="1">
      <alignment horizontal="center"/>
    </xf>
    <xf numFmtId="0" fontId="2" fillId="4" borderId="15"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4" borderId="12"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2" fillId="4" borderId="1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51">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2 6" xfId="47"/>
    <cellStyle name="Millares 2 3" xfId="14"/>
    <cellStyle name="Millares 2 3 2" xfId="28"/>
    <cellStyle name="Millares 2 3 3" xfId="33"/>
    <cellStyle name="Millares 2 3 4" xfId="38"/>
    <cellStyle name="Millares 2 3 5" xfId="43"/>
    <cellStyle name="Millares 2 3 6" xfId="48"/>
    <cellStyle name="Millares 2 4" xfId="12"/>
    <cellStyle name="Millares 2 5" xfId="26"/>
    <cellStyle name="Millares 2 6" xfId="31"/>
    <cellStyle name="Millares 2 7" xfId="36"/>
    <cellStyle name="Millares 2 8" xfId="41"/>
    <cellStyle name="Millares 2 9" xfId="46"/>
    <cellStyle name="Millares 3" xfId="15"/>
    <cellStyle name="Millares 3 2" xfId="29"/>
    <cellStyle name="Millares 3 3" xfId="34"/>
    <cellStyle name="Millares 3 4" xfId="39"/>
    <cellStyle name="Millares 3 5" xfId="44"/>
    <cellStyle name="Millares 3 6" xfId="49"/>
    <cellStyle name="Moneda 2" xfId="16"/>
    <cellStyle name="Moneda 2 2" xfId="30"/>
    <cellStyle name="Moneda 2 3" xfId="35"/>
    <cellStyle name="Moneda 2 4" xfId="40"/>
    <cellStyle name="Moneda 2 5" xfId="45"/>
    <cellStyle name="Moneda 2 6" xfId="50"/>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15</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15</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15</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zoomScaleNormal="100" workbookViewId="0">
      <selection activeCell="L30" sqref="L30"/>
    </sheetView>
  </sheetViews>
  <sheetFormatPr baseColWidth="10" defaultColWidth="11.42578125" defaultRowHeight="11.25" x14ac:dyDescent="0.25"/>
  <cols>
    <col min="1" max="1" width="11.42578125" style="170"/>
    <col min="2" max="2" width="1.5703125" style="170" customWidth="1"/>
    <col min="3" max="3" width="53.5703125" style="170" customWidth="1"/>
    <col min="4" max="4" width="15.28515625" style="170" customWidth="1"/>
    <col min="5" max="5" width="17" style="170" customWidth="1"/>
    <col min="6" max="6" width="15.28515625" style="170" customWidth="1"/>
    <col min="7" max="7" width="18" style="170" customWidth="1"/>
    <col min="8" max="8" width="19.140625" style="170" customWidth="1"/>
    <col min="9" max="9" width="15.28515625" style="170" customWidth="1"/>
    <col min="10" max="16384" width="11.42578125" style="170"/>
  </cols>
  <sheetData>
    <row r="1" spans="2:9" x14ac:dyDescent="0.25">
      <c r="B1" s="322" t="s">
        <v>485</v>
      </c>
      <c r="C1" s="323"/>
      <c r="D1" s="323"/>
      <c r="E1" s="323"/>
      <c r="F1" s="323"/>
      <c r="G1" s="323"/>
      <c r="H1" s="323"/>
      <c r="I1" s="324"/>
    </row>
    <row r="2" spans="2:9" s="165" customFormat="1" ht="39.950000000000003" customHeight="1" x14ac:dyDescent="0.25">
      <c r="B2" s="329" t="s">
        <v>472</v>
      </c>
      <c r="C2" s="330"/>
      <c r="D2" s="330"/>
      <c r="E2" s="330"/>
      <c r="F2" s="330"/>
      <c r="G2" s="330"/>
      <c r="H2" s="330"/>
      <c r="I2" s="331"/>
    </row>
    <row r="3" spans="2:9" s="165" customFormat="1" x14ac:dyDescent="0.25">
      <c r="B3" s="332" t="s">
        <v>314</v>
      </c>
      <c r="C3" s="333"/>
      <c r="D3" s="338" t="s">
        <v>409</v>
      </c>
      <c r="E3" s="338"/>
      <c r="F3" s="338"/>
      <c r="G3" s="338"/>
      <c r="H3" s="338"/>
      <c r="I3" s="339" t="s">
        <v>315</v>
      </c>
    </row>
    <row r="4" spans="2:9" s="166" customFormat="1" ht="24.95" customHeight="1" x14ac:dyDescent="0.25">
      <c r="B4" s="334"/>
      <c r="C4" s="335"/>
      <c r="D4" s="127" t="s">
        <v>258</v>
      </c>
      <c r="E4" s="128" t="s">
        <v>316</v>
      </c>
      <c r="F4" s="128" t="s">
        <v>204</v>
      </c>
      <c r="G4" s="128" t="s">
        <v>206</v>
      </c>
      <c r="H4" s="129" t="s">
        <v>317</v>
      </c>
      <c r="I4" s="340"/>
    </row>
    <row r="5" spans="2:9" s="166" customFormat="1" x14ac:dyDescent="0.25">
      <c r="B5" s="336"/>
      <c r="C5" s="337"/>
      <c r="D5" s="130" t="s">
        <v>318</v>
      </c>
      <c r="E5" s="131" t="s">
        <v>319</v>
      </c>
      <c r="F5" s="131" t="s">
        <v>410</v>
      </c>
      <c r="G5" s="131" t="s">
        <v>320</v>
      </c>
      <c r="H5" s="131" t="s">
        <v>73</v>
      </c>
      <c r="I5" s="131" t="s">
        <v>411</v>
      </c>
    </row>
    <row r="6" spans="2:9" x14ac:dyDescent="0.25">
      <c r="B6" s="167"/>
      <c r="C6" s="168" t="s">
        <v>321</v>
      </c>
      <c r="D6" s="169"/>
      <c r="E6" s="169"/>
      <c r="F6" s="169"/>
      <c r="G6" s="169"/>
      <c r="H6" s="169"/>
      <c r="I6" s="169"/>
    </row>
    <row r="7" spans="2:9" x14ac:dyDescent="0.25">
      <c r="B7" s="171"/>
      <c r="C7" s="172" t="s">
        <v>322</v>
      </c>
      <c r="D7" s="173"/>
      <c r="E7" s="173"/>
      <c r="F7" s="173"/>
      <c r="G7" s="173"/>
      <c r="H7" s="173"/>
      <c r="I7" s="173"/>
    </row>
    <row r="8" spans="2:9" x14ac:dyDescent="0.25">
      <c r="B8" s="167"/>
      <c r="C8" s="168" t="s">
        <v>323</v>
      </c>
      <c r="D8" s="173"/>
      <c r="E8" s="173"/>
      <c r="F8" s="173"/>
      <c r="G8" s="173"/>
      <c r="H8" s="173"/>
      <c r="I8" s="173"/>
    </row>
    <row r="9" spans="2:9" x14ac:dyDescent="0.25">
      <c r="B9" s="167"/>
      <c r="C9" s="168" t="s">
        <v>324</v>
      </c>
      <c r="D9" s="173"/>
      <c r="E9" s="173"/>
      <c r="F9" s="173"/>
      <c r="G9" s="173"/>
      <c r="H9" s="173"/>
      <c r="I9" s="173"/>
    </row>
    <row r="10" spans="2:9" x14ac:dyDescent="0.25">
      <c r="B10" s="167"/>
      <c r="C10" s="168" t="s">
        <v>325</v>
      </c>
      <c r="D10" s="173"/>
      <c r="E10" s="173"/>
      <c r="F10" s="173"/>
      <c r="G10" s="173"/>
      <c r="H10" s="173"/>
      <c r="I10" s="173"/>
    </row>
    <row r="11" spans="2:9" x14ac:dyDescent="0.25">
      <c r="B11" s="171"/>
      <c r="C11" s="172" t="s">
        <v>326</v>
      </c>
      <c r="D11" s="173"/>
      <c r="E11" s="173"/>
      <c r="F11" s="173"/>
      <c r="G11" s="173"/>
      <c r="H11" s="173"/>
      <c r="I11" s="173"/>
    </row>
    <row r="12" spans="2:9" ht="15" x14ac:dyDescent="0.25">
      <c r="B12" s="174"/>
      <c r="C12" s="168" t="s">
        <v>431</v>
      </c>
      <c r="D12" s="175">
        <v>8620558</v>
      </c>
      <c r="E12" s="273">
        <v>1623725.76</v>
      </c>
      <c r="F12" s="173">
        <f>D12+E12</f>
        <v>10244283.76</v>
      </c>
      <c r="G12" s="273">
        <v>6623735.29</v>
      </c>
      <c r="H12" s="273">
        <v>6623735.29</v>
      </c>
      <c r="I12" s="173">
        <f>H12-D12</f>
        <v>-1996822.71</v>
      </c>
    </row>
    <row r="13" spans="2:9" ht="22.5" x14ac:dyDescent="0.25">
      <c r="B13" s="174"/>
      <c r="C13" s="168" t="s">
        <v>432</v>
      </c>
      <c r="D13" s="175">
        <v>0</v>
      </c>
      <c r="E13" s="273">
        <v>53957992.979999997</v>
      </c>
      <c r="F13" s="173">
        <f t="shared" ref="F13:F16" si="0">D13+E13</f>
        <v>53957992.979999997</v>
      </c>
      <c r="G13" s="273">
        <v>53957992.979999997</v>
      </c>
      <c r="H13" s="273">
        <v>53957992.979999997</v>
      </c>
      <c r="I13" s="173">
        <f t="shared" ref="I13:I16" si="1">H13-D13</f>
        <v>53957992.979999997</v>
      </c>
    </row>
    <row r="14" spans="2:9" ht="22.5" x14ac:dyDescent="0.25">
      <c r="B14" s="174"/>
      <c r="C14" s="168" t="s">
        <v>433</v>
      </c>
      <c r="D14" s="175">
        <v>52025604.32</v>
      </c>
      <c r="E14" s="273">
        <v>8517822.0099999998</v>
      </c>
      <c r="F14" s="173">
        <f t="shared" si="0"/>
        <v>60543426.329999998</v>
      </c>
      <c r="G14" s="273">
        <v>60543426.329999998</v>
      </c>
      <c r="H14" s="273">
        <v>60543426.329999998</v>
      </c>
      <c r="I14" s="173">
        <f t="shared" si="1"/>
        <v>8517822.0099999979</v>
      </c>
    </row>
    <row r="15" spans="2:9" x14ac:dyDescent="0.25">
      <c r="B15" s="167"/>
      <c r="C15" s="168" t="s">
        <v>327</v>
      </c>
      <c r="D15" s="173">
        <v>0</v>
      </c>
      <c r="E15" s="273">
        <v>0</v>
      </c>
      <c r="F15" s="173">
        <f t="shared" si="0"/>
        <v>0</v>
      </c>
      <c r="G15" s="273">
        <v>0</v>
      </c>
      <c r="H15" s="273">
        <v>0</v>
      </c>
      <c r="I15" s="173">
        <f t="shared" si="1"/>
        <v>0</v>
      </c>
    </row>
    <row r="16" spans="2:9" x14ac:dyDescent="0.25">
      <c r="B16" s="167"/>
      <c r="D16" s="176">
        <v>0</v>
      </c>
      <c r="E16" s="176">
        <v>0</v>
      </c>
      <c r="F16" s="173">
        <f t="shared" si="0"/>
        <v>0</v>
      </c>
      <c r="G16" s="176">
        <v>0</v>
      </c>
      <c r="H16" s="176">
        <v>0</v>
      </c>
      <c r="I16" s="173">
        <f t="shared" si="1"/>
        <v>0</v>
      </c>
    </row>
    <row r="17" spans="2:9" x14ac:dyDescent="0.25">
      <c r="B17" s="177"/>
      <c r="C17" s="178" t="s">
        <v>328</v>
      </c>
      <c r="D17" s="179">
        <f>SUM(D12:D16)</f>
        <v>60646162.32</v>
      </c>
      <c r="E17" s="179">
        <f>SUM(E12:E16)</f>
        <v>64099540.749999993</v>
      </c>
      <c r="F17" s="179">
        <f>SUM(F12:F16)</f>
        <v>124745703.06999999</v>
      </c>
      <c r="G17" s="179">
        <f>SUM(G12:G16)</f>
        <v>121125154.59999999</v>
      </c>
      <c r="H17" s="180">
        <f>SUM(H12:H16)</f>
        <v>121125154.59999999</v>
      </c>
      <c r="I17" s="181"/>
    </row>
    <row r="18" spans="2:9" x14ac:dyDescent="0.25">
      <c r="B18" s="182"/>
      <c r="C18" s="183"/>
      <c r="D18" s="184"/>
      <c r="E18" s="184"/>
      <c r="F18" s="185"/>
      <c r="G18" s="186" t="s">
        <v>412</v>
      </c>
      <c r="H18" s="187"/>
      <c r="I18" s="188"/>
    </row>
    <row r="19" spans="2:9" x14ac:dyDescent="0.25">
      <c r="B19" s="341" t="s">
        <v>413</v>
      </c>
      <c r="C19" s="342"/>
      <c r="D19" s="338" t="s">
        <v>409</v>
      </c>
      <c r="E19" s="338"/>
      <c r="F19" s="338"/>
      <c r="G19" s="338"/>
      <c r="H19" s="338"/>
      <c r="I19" s="339" t="s">
        <v>315</v>
      </c>
    </row>
    <row r="20" spans="2:9" ht="22.5" x14ac:dyDescent="0.25">
      <c r="B20" s="343"/>
      <c r="C20" s="344"/>
      <c r="D20" s="127" t="s">
        <v>258</v>
      </c>
      <c r="E20" s="128" t="s">
        <v>316</v>
      </c>
      <c r="F20" s="128" t="s">
        <v>204</v>
      </c>
      <c r="G20" s="128" t="s">
        <v>206</v>
      </c>
      <c r="H20" s="129" t="s">
        <v>317</v>
      </c>
      <c r="I20" s="340"/>
    </row>
    <row r="21" spans="2:9" x14ac:dyDescent="0.25">
      <c r="B21" s="345"/>
      <c r="C21" s="346"/>
      <c r="D21" s="130" t="s">
        <v>318</v>
      </c>
      <c r="E21" s="131" t="s">
        <v>319</v>
      </c>
      <c r="F21" s="131" t="s">
        <v>410</v>
      </c>
      <c r="G21" s="131" t="s">
        <v>320</v>
      </c>
      <c r="H21" s="131" t="s">
        <v>73</v>
      </c>
      <c r="I21" s="131" t="s">
        <v>411</v>
      </c>
    </row>
    <row r="22" spans="2:9" x14ac:dyDescent="0.25">
      <c r="B22" s="189" t="s">
        <v>434</v>
      </c>
      <c r="C22" s="190"/>
      <c r="D22" s="191"/>
      <c r="E22" s="191"/>
      <c r="F22" s="191"/>
      <c r="G22" s="191"/>
      <c r="H22" s="191"/>
      <c r="I22" s="191"/>
    </row>
    <row r="23" spans="2:9" x14ac:dyDescent="0.25">
      <c r="B23" s="192"/>
      <c r="C23" s="193" t="s">
        <v>321</v>
      </c>
      <c r="D23" s="194"/>
      <c r="E23" s="194"/>
      <c r="F23" s="194"/>
      <c r="G23" s="194"/>
      <c r="H23" s="194"/>
      <c r="I23" s="194"/>
    </row>
    <row r="24" spans="2:9" x14ac:dyDescent="0.25">
      <c r="B24" s="192"/>
      <c r="C24" s="193" t="s">
        <v>322</v>
      </c>
      <c r="D24" s="194"/>
      <c r="E24" s="194"/>
      <c r="F24" s="194"/>
      <c r="G24" s="194"/>
      <c r="H24" s="194"/>
      <c r="I24" s="194"/>
    </row>
    <row r="25" spans="2:9" x14ac:dyDescent="0.25">
      <c r="B25" s="192"/>
      <c r="C25" s="193" t="s">
        <v>323</v>
      </c>
      <c r="D25" s="194"/>
      <c r="E25" s="194"/>
      <c r="F25" s="194"/>
      <c r="G25" s="194"/>
      <c r="H25" s="194"/>
      <c r="I25" s="194"/>
    </row>
    <row r="26" spans="2:9" x14ac:dyDescent="0.25">
      <c r="B26" s="192"/>
      <c r="C26" s="193" t="s">
        <v>324</v>
      </c>
      <c r="D26" s="194"/>
      <c r="E26" s="194"/>
      <c r="F26" s="194"/>
      <c r="G26" s="194"/>
      <c r="H26" s="194"/>
      <c r="I26" s="194"/>
    </row>
    <row r="27" spans="2:9" x14ac:dyDescent="0.25">
      <c r="B27" s="192"/>
      <c r="C27" s="193" t="s">
        <v>435</v>
      </c>
      <c r="D27" s="194"/>
      <c r="E27" s="194"/>
      <c r="F27" s="194"/>
      <c r="G27" s="194"/>
      <c r="H27" s="194"/>
      <c r="I27" s="194"/>
    </row>
    <row r="28" spans="2:9" x14ac:dyDescent="0.25">
      <c r="B28" s="192"/>
      <c r="C28" s="193" t="s">
        <v>436</v>
      </c>
      <c r="D28" s="194"/>
      <c r="E28" s="194"/>
      <c r="F28" s="194"/>
      <c r="G28" s="194"/>
      <c r="H28" s="194"/>
      <c r="I28" s="194"/>
    </row>
    <row r="29" spans="2:9" ht="22.5" x14ac:dyDescent="0.25">
      <c r="B29" s="192"/>
      <c r="C29" s="193" t="s">
        <v>437</v>
      </c>
      <c r="D29" s="194"/>
      <c r="E29" s="194"/>
      <c r="F29" s="194"/>
      <c r="G29" s="194"/>
      <c r="H29" s="194"/>
      <c r="I29" s="194"/>
    </row>
    <row r="30" spans="2:9" ht="22.5" x14ac:dyDescent="0.25">
      <c r="B30" s="192"/>
      <c r="C30" s="193" t="s">
        <v>433</v>
      </c>
      <c r="D30" s="194"/>
      <c r="E30" s="194"/>
      <c r="F30" s="194"/>
      <c r="G30" s="194"/>
      <c r="H30" s="194"/>
      <c r="I30" s="194"/>
    </row>
    <row r="31" spans="2:9" x14ac:dyDescent="0.25">
      <c r="B31" s="192"/>
      <c r="C31" s="193"/>
      <c r="D31" s="194"/>
      <c r="E31" s="194"/>
      <c r="F31" s="194"/>
      <c r="G31" s="194"/>
      <c r="H31" s="194"/>
      <c r="I31" s="194"/>
    </row>
    <row r="32" spans="2:9" ht="36.75" customHeight="1" x14ac:dyDescent="0.25">
      <c r="B32" s="326" t="s">
        <v>438</v>
      </c>
      <c r="C32" s="327"/>
      <c r="D32" s="195">
        <f>SUM(D33:D37)</f>
        <v>60646162.32</v>
      </c>
      <c r="E32" s="195">
        <f>SUM(E33:E37)</f>
        <v>64099540.749999993</v>
      </c>
      <c r="F32" s="195">
        <f>D32+E32</f>
        <v>124745703.06999999</v>
      </c>
      <c r="G32" s="195">
        <f>SUM(G33:G37)</f>
        <v>121125154.59999999</v>
      </c>
      <c r="H32" s="195">
        <f>SUM(H33:H37)</f>
        <v>121125154.59999999</v>
      </c>
      <c r="I32" s="195">
        <f>SUM(I33:I37)</f>
        <v>60478992.279999994</v>
      </c>
    </row>
    <row r="33" spans="2:9" x14ac:dyDescent="0.25">
      <c r="B33" s="192"/>
      <c r="C33" s="193" t="s">
        <v>322</v>
      </c>
      <c r="D33" s="194"/>
      <c r="E33" s="194"/>
      <c r="F33" s="194"/>
      <c r="G33" s="194"/>
      <c r="H33" s="194"/>
      <c r="I33" s="194"/>
    </row>
    <row r="34" spans="2:9" x14ac:dyDescent="0.25">
      <c r="B34" s="192"/>
      <c r="C34" s="193" t="s">
        <v>439</v>
      </c>
      <c r="D34" s="194"/>
      <c r="E34" s="194"/>
      <c r="F34" s="194"/>
      <c r="G34" s="194"/>
      <c r="H34" s="194"/>
      <c r="I34" s="194"/>
    </row>
    <row r="35" spans="2:9" x14ac:dyDescent="0.25">
      <c r="B35" s="192"/>
      <c r="C35" s="193" t="s">
        <v>440</v>
      </c>
      <c r="D35" s="208">
        <v>8620558</v>
      </c>
      <c r="E35" s="273">
        <v>1623725.76</v>
      </c>
      <c r="F35" s="194">
        <f>D35+E35</f>
        <v>10244283.76</v>
      </c>
      <c r="G35" s="273">
        <v>6623735.29</v>
      </c>
      <c r="H35" s="273">
        <v>6623735.29</v>
      </c>
      <c r="I35" s="194">
        <f>H35-D35</f>
        <v>-1996822.71</v>
      </c>
    </row>
    <row r="36" spans="2:9" ht="22.5" x14ac:dyDescent="0.25">
      <c r="B36" s="192"/>
      <c r="C36" s="193" t="s">
        <v>433</v>
      </c>
      <c r="D36" s="208">
        <v>52025604.32</v>
      </c>
      <c r="E36" s="246">
        <f>E13+E14</f>
        <v>62475814.989999995</v>
      </c>
      <c r="F36" s="194">
        <f t="shared" ref="F36:F39" si="2">D36+E36</f>
        <v>114501419.31</v>
      </c>
      <c r="G36" s="273">
        <v>60543426.329999998</v>
      </c>
      <c r="H36" s="273">
        <v>60543426.329999998</v>
      </c>
      <c r="I36" s="194">
        <f t="shared" ref="I36:I39" si="3">H36-D36</f>
        <v>8517822.0099999979</v>
      </c>
    </row>
    <row r="37" spans="2:9" x14ac:dyDescent="0.25">
      <c r="B37" s="192"/>
      <c r="C37" s="193"/>
      <c r="D37" s="196">
        <v>0</v>
      </c>
      <c r="E37" s="175">
        <v>0</v>
      </c>
      <c r="F37" s="194">
        <f t="shared" si="2"/>
        <v>0</v>
      </c>
      <c r="G37" s="273">
        <v>53957992.979999997</v>
      </c>
      <c r="H37" s="273">
        <v>53957992.979999997</v>
      </c>
      <c r="I37" s="194">
        <f t="shared" si="3"/>
        <v>53957992.979999997</v>
      </c>
    </row>
    <row r="38" spans="2:9" x14ac:dyDescent="0.25">
      <c r="B38" s="197" t="s">
        <v>441</v>
      </c>
      <c r="C38" s="198"/>
      <c r="D38" s="195">
        <v>0</v>
      </c>
      <c r="E38" s="195">
        <v>0</v>
      </c>
      <c r="F38" s="194">
        <f t="shared" si="2"/>
        <v>0</v>
      </c>
      <c r="G38" s="195">
        <v>0</v>
      </c>
      <c r="H38" s="195">
        <v>0</v>
      </c>
      <c r="I38" s="194">
        <f t="shared" si="3"/>
        <v>0</v>
      </c>
    </row>
    <row r="39" spans="2:9" x14ac:dyDescent="0.25">
      <c r="B39" s="199"/>
      <c r="C39" s="193" t="s">
        <v>327</v>
      </c>
      <c r="D39" s="195">
        <v>0</v>
      </c>
      <c r="E39" s="195">
        <v>0</v>
      </c>
      <c r="F39" s="194">
        <f t="shared" si="2"/>
        <v>0</v>
      </c>
      <c r="G39" s="195">
        <v>0</v>
      </c>
      <c r="H39" s="195">
        <v>0</v>
      </c>
      <c r="I39" s="194">
        <f t="shared" si="3"/>
        <v>0</v>
      </c>
    </row>
    <row r="40" spans="2:9" x14ac:dyDescent="0.25">
      <c r="B40" s="200"/>
      <c r="C40" s="201" t="s">
        <v>328</v>
      </c>
      <c r="D40" s="179">
        <f>SUM(D35:D39)</f>
        <v>60646162.32</v>
      </c>
      <c r="E40" s="179">
        <f>SUM(E35:E39)</f>
        <v>64099540.749999993</v>
      </c>
      <c r="F40" s="179">
        <f>SUM(F35:F39)</f>
        <v>124745703.07000001</v>
      </c>
      <c r="G40" s="179">
        <f>SUM(G35:G39)</f>
        <v>121125154.59999999</v>
      </c>
      <c r="H40" s="179">
        <f>SUM(H35:H39)</f>
        <v>121125154.59999999</v>
      </c>
      <c r="I40" s="181"/>
    </row>
    <row r="41" spans="2:9" x14ac:dyDescent="0.25">
      <c r="B41" s="202"/>
      <c r="C41" s="183"/>
      <c r="D41" s="184"/>
      <c r="E41" s="184"/>
      <c r="F41" s="184"/>
      <c r="G41" s="186" t="s">
        <v>412</v>
      </c>
      <c r="H41" s="203"/>
      <c r="I41" s="188"/>
    </row>
    <row r="42" spans="2:9" x14ac:dyDescent="0.25">
      <c r="B42" s="204" t="s">
        <v>226</v>
      </c>
    </row>
    <row r="43" spans="2:9" ht="15" x14ac:dyDescent="0.25">
      <c r="C43" s="205"/>
    </row>
    <row r="44" spans="2:9" ht="15" x14ac:dyDescent="0.25">
      <c r="C44" s="206"/>
    </row>
    <row r="45" spans="2:9" ht="15" x14ac:dyDescent="0.25">
      <c r="C45" s="206"/>
    </row>
    <row r="49" spans="3:8" x14ac:dyDescent="0.2">
      <c r="C49" s="325" t="s">
        <v>415</v>
      </c>
      <c r="D49" s="325"/>
      <c r="E49" s="204"/>
      <c r="F49" s="204"/>
      <c r="G49" s="328"/>
      <c r="H49" s="328"/>
    </row>
    <row r="50" spans="3:8" x14ac:dyDescent="0.2">
      <c r="C50" s="325" t="s">
        <v>418</v>
      </c>
      <c r="D50" s="325"/>
      <c r="E50" s="204"/>
      <c r="F50" s="204"/>
      <c r="G50" s="325" t="s">
        <v>442</v>
      </c>
      <c r="H50" s="325"/>
    </row>
    <row r="51" spans="3:8" x14ac:dyDescent="0.2">
      <c r="C51" s="325" t="s">
        <v>421</v>
      </c>
      <c r="D51" s="325"/>
      <c r="E51" s="204"/>
      <c r="F51" s="204"/>
      <c r="G51" s="325" t="s">
        <v>471</v>
      </c>
      <c r="H51" s="325"/>
    </row>
  </sheetData>
  <sheetProtection formatCells="0" formatColumns="0" formatRows="0" insertRows="0" autoFilter="0"/>
  <mergeCells count="15">
    <mergeCell ref="B1:I1"/>
    <mergeCell ref="C51:D51"/>
    <mergeCell ref="G51:H51"/>
    <mergeCell ref="B32:C32"/>
    <mergeCell ref="C49:D49"/>
    <mergeCell ref="G49:H49"/>
    <mergeCell ref="C50:D50"/>
    <mergeCell ref="G50:H50"/>
    <mergeCell ref="B2:I2"/>
    <mergeCell ref="B3:C5"/>
    <mergeCell ref="D3:H3"/>
    <mergeCell ref="I3:I4"/>
    <mergeCell ref="B19:C21"/>
    <mergeCell ref="D19:H19"/>
    <mergeCell ref="I19:I20"/>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tabSelected="1" zoomScaleNormal="100" zoomScaleSheetLayoutView="90" workbookViewId="0">
      <selection activeCell="L40" sqref="L40"/>
    </sheetView>
  </sheetViews>
  <sheetFormatPr baseColWidth="10" defaultColWidth="11.42578125" defaultRowHeight="11.25" x14ac:dyDescent="0.2"/>
  <cols>
    <col min="1" max="2" width="1.7109375" style="136" customWidth="1"/>
    <col min="3" max="3" width="62.42578125" style="136" customWidth="1"/>
    <col min="4" max="4" width="15.7109375" style="136" customWidth="1"/>
    <col min="5" max="5" width="18.7109375" style="136" customWidth="1"/>
    <col min="6" max="6" width="15.7109375" style="136" customWidth="1"/>
    <col min="7" max="9" width="15.7109375" style="158" customWidth="1"/>
    <col min="10" max="16384" width="11.42578125" style="136"/>
  </cols>
  <sheetData>
    <row r="1" spans="1:9" x14ac:dyDescent="0.2">
      <c r="A1" s="409" t="s">
        <v>485</v>
      </c>
      <c r="B1" s="410"/>
      <c r="C1" s="410"/>
      <c r="D1" s="410"/>
      <c r="E1" s="410"/>
      <c r="F1" s="410"/>
      <c r="G1" s="410"/>
      <c r="H1" s="410"/>
      <c r="I1" s="411"/>
    </row>
    <row r="2" spans="1:9" ht="35.1" customHeight="1" x14ac:dyDescent="0.2">
      <c r="A2" s="374" t="s">
        <v>483</v>
      </c>
      <c r="B2" s="375"/>
      <c r="C2" s="375"/>
      <c r="D2" s="375"/>
      <c r="E2" s="375"/>
      <c r="F2" s="375"/>
      <c r="G2" s="375"/>
      <c r="H2" s="375"/>
      <c r="I2" s="376"/>
    </row>
    <row r="3" spans="1:9" ht="15" customHeight="1" x14ac:dyDescent="0.2">
      <c r="A3" s="363" t="s">
        <v>227</v>
      </c>
      <c r="B3" s="412"/>
      <c r="C3" s="364"/>
      <c r="D3" s="370" t="s">
        <v>198</v>
      </c>
      <c r="E3" s="370"/>
      <c r="F3" s="370"/>
      <c r="G3" s="370"/>
      <c r="H3" s="370"/>
      <c r="I3" s="372" t="s">
        <v>199</v>
      </c>
    </row>
    <row r="4" spans="1:9" ht="24.95" customHeight="1" x14ac:dyDescent="0.2">
      <c r="A4" s="365"/>
      <c r="B4" s="413"/>
      <c r="C4" s="366"/>
      <c r="D4" s="137" t="s">
        <v>202</v>
      </c>
      <c r="E4" s="95" t="s">
        <v>203</v>
      </c>
      <c r="F4" s="95" t="s">
        <v>204</v>
      </c>
      <c r="G4" s="95" t="s">
        <v>206</v>
      </c>
      <c r="H4" s="138" t="s">
        <v>208</v>
      </c>
      <c r="I4" s="373"/>
    </row>
    <row r="5" spans="1:9" x14ac:dyDescent="0.2">
      <c r="A5" s="367"/>
      <c r="B5" s="414"/>
      <c r="C5" s="368"/>
      <c r="D5" s="96">
        <v>1</v>
      </c>
      <c r="E5" s="96">
        <v>2</v>
      </c>
      <c r="F5" s="96" t="s">
        <v>211</v>
      </c>
      <c r="G5" s="96">
        <v>4</v>
      </c>
      <c r="H5" s="96">
        <v>5</v>
      </c>
      <c r="I5" s="96" t="s">
        <v>331</v>
      </c>
    </row>
    <row r="6" spans="1:9" x14ac:dyDescent="0.2">
      <c r="A6" s="139"/>
      <c r="B6" s="140"/>
      <c r="C6" s="140"/>
      <c r="D6" s="141"/>
      <c r="E6" s="141"/>
      <c r="F6" s="141"/>
      <c r="G6" s="141"/>
      <c r="H6" s="141"/>
      <c r="I6" s="141"/>
    </row>
    <row r="7" spans="1:9" x14ac:dyDescent="0.2">
      <c r="A7" s="142" t="s">
        <v>228</v>
      </c>
      <c r="B7" s="143"/>
      <c r="D7" s="144"/>
      <c r="E7" s="144"/>
      <c r="F7" s="144"/>
      <c r="G7" s="144"/>
      <c r="H7" s="144"/>
      <c r="I7" s="144"/>
    </row>
    <row r="8" spans="1:9" x14ac:dyDescent="0.2">
      <c r="A8" s="145"/>
      <c r="B8" s="146" t="s">
        <v>229</v>
      </c>
      <c r="C8" s="147"/>
      <c r="D8" s="214">
        <f>D10</f>
        <v>60646162.32</v>
      </c>
      <c r="E8" s="214">
        <f t="shared" ref="E8:I8" si="0">E10</f>
        <v>64099540.750000007</v>
      </c>
      <c r="F8" s="214">
        <f t="shared" si="0"/>
        <v>124745703.07000001</v>
      </c>
      <c r="G8" s="214">
        <f t="shared" si="0"/>
        <v>105459200.3</v>
      </c>
      <c r="H8" s="214">
        <f t="shared" si="0"/>
        <v>105459200.3</v>
      </c>
      <c r="I8" s="214">
        <f t="shared" si="0"/>
        <v>19286502.770000011</v>
      </c>
    </row>
    <row r="9" spans="1:9" x14ac:dyDescent="0.2">
      <c r="A9" s="145"/>
      <c r="B9" s="148"/>
      <c r="C9" s="149" t="s">
        <v>230</v>
      </c>
      <c r="D9" s="215"/>
      <c r="E9" s="215"/>
      <c r="F9" s="215"/>
      <c r="G9" s="215"/>
      <c r="H9" s="215"/>
      <c r="I9" s="215"/>
    </row>
    <row r="10" spans="1:9" x14ac:dyDescent="0.2">
      <c r="A10" s="145"/>
      <c r="B10" s="148"/>
      <c r="C10" s="149" t="s">
        <v>231</v>
      </c>
      <c r="D10" s="159">
        <v>60646162.32</v>
      </c>
      <c r="E10" s="159">
        <v>64099540.750000007</v>
      </c>
      <c r="F10" s="159">
        <f>D10+E10</f>
        <v>124745703.07000001</v>
      </c>
      <c r="G10" s="159">
        <v>105459200.3</v>
      </c>
      <c r="H10" s="159">
        <v>105459200.3</v>
      </c>
      <c r="I10" s="215">
        <f>F10-G10</f>
        <v>19286502.770000011</v>
      </c>
    </row>
    <row r="11" spans="1:9" x14ac:dyDescent="0.2">
      <c r="A11" s="145"/>
      <c r="B11" s="146" t="s">
        <v>232</v>
      </c>
      <c r="C11" s="147"/>
      <c r="D11" s="214"/>
      <c r="E11" s="214"/>
      <c r="F11" s="214"/>
      <c r="G11" s="214"/>
      <c r="H11" s="214"/>
      <c r="I11" s="214"/>
    </row>
    <row r="12" spans="1:9" x14ac:dyDescent="0.2">
      <c r="A12" s="145"/>
      <c r="B12" s="148"/>
      <c r="C12" s="149" t="s">
        <v>233</v>
      </c>
      <c r="D12" s="215"/>
      <c r="E12" s="215"/>
      <c r="F12" s="215"/>
      <c r="G12" s="215"/>
      <c r="H12" s="215"/>
      <c r="I12" s="215"/>
    </row>
    <row r="13" spans="1:9" x14ac:dyDescent="0.2">
      <c r="A13" s="145"/>
      <c r="B13" s="148"/>
      <c r="C13" s="149" t="s">
        <v>234</v>
      </c>
      <c r="D13" s="215"/>
      <c r="E13" s="215"/>
      <c r="F13" s="215"/>
      <c r="G13" s="215"/>
      <c r="H13" s="215"/>
      <c r="I13" s="215"/>
    </row>
    <row r="14" spans="1:9" x14ac:dyDescent="0.2">
      <c r="A14" s="145"/>
      <c r="B14" s="148"/>
      <c r="C14" s="149" t="s">
        <v>235</v>
      </c>
      <c r="D14" s="215"/>
      <c r="E14" s="215"/>
      <c r="F14" s="215"/>
      <c r="G14" s="215"/>
      <c r="H14" s="215"/>
      <c r="I14" s="215"/>
    </row>
    <row r="15" spans="1:9" x14ac:dyDescent="0.2">
      <c r="A15" s="145"/>
      <c r="B15" s="148"/>
      <c r="C15" s="149" t="s">
        <v>236</v>
      </c>
      <c r="D15" s="215"/>
      <c r="E15" s="215"/>
      <c r="F15" s="215"/>
      <c r="G15" s="215"/>
      <c r="H15" s="215"/>
      <c r="I15" s="215"/>
    </row>
    <row r="16" spans="1:9" x14ac:dyDescent="0.2">
      <c r="A16" s="145"/>
      <c r="B16" s="148"/>
      <c r="C16" s="149" t="s">
        <v>237</v>
      </c>
      <c r="D16" s="215"/>
      <c r="E16" s="215"/>
      <c r="F16" s="215"/>
      <c r="G16" s="215"/>
      <c r="H16" s="215"/>
      <c r="I16" s="215"/>
    </row>
    <row r="17" spans="1:9" x14ac:dyDescent="0.2">
      <c r="A17" s="145"/>
      <c r="B17" s="148"/>
      <c r="C17" s="149" t="s">
        <v>238</v>
      </c>
      <c r="D17" s="215"/>
      <c r="E17" s="215"/>
      <c r="F17" s="215"/>
      <c r="G17" s="215"/>
      <c r="H17" s="215"/>
      <c r="I17" s="215"/>
    </row>
    <row r="18" spans="1:9" x14ac:dyDescent="0.2">
      <c r="A18" s="145"/>
      <c r="B18" s="148"/>
      <c r="C18" s="149" t="s">
        <v>239</v>
      </c>
      <c r="D18" s="215"/>
      <c r="E18" s="215"/>
      <c r="F18" s="215"/>
      <c r="G18" s="215"/>
      <c r="H18" s="215"/>
      <c r="I18" s="215"/>
    </row>
    <row r="19" spans="1:9" x14ac:dyDescent="0.2">
      <c r="A19" s="145"/>
      <c r="B19" s="148"/>
      <c r="C19" s="149" t="s">
        <v>240</v>
      </c>
      <c r="D19" s="215"/>
      <c r="E19" s="215"/>
      <c r="F19" s="215"/>
      <c r="G19" s="215"/>
      <c r="H19" s="215"/>
      <c r="I19" s="215"/>
    </row>
    <row r="20" spans="1:9" x14ac:dyDescent="0.2">
      <c r="A20" s="145"/>
      <c r="B20" s="146" t="s">
        <v>241</v>
      </c>
      <c r="C20" s="147"/>
      <c r="D20" s="214"/>
      <c r="E20" s="214"/>
      <c r="F20" s="214"/>
      <c r="G20" s="214"/>
      <c r="H20" s="214"/>
      <c r="I20" s="214"/>
    </row>
    <row r="21" spans="1:9" x14ac:dyDescent="0.2">
      <c r="A21" s="145"/>
      <c r="B21" s="148"/>
      <c r="C21" s="149" t="s">
        <v>242</v>
      </c>
      <c r="D21" s="215"/>
      <c r="E21" s="215"/>
      <c r="F21" s="215"/>
      <c r="G21" s="215"/>
      <c r="H21" s="215"/>
      <c r="I21" s="215"/>
    </row>
    <row r="22" spans="1:9" x14ac:dyDescent="0.2">
      <c r="A22" s="145"/>
      <c r="B22" s="148"/>
      <c r="C22" s="149" t="s">
        <v>243</v>
      </c>
      <c r="D22" s="215"/>
      <c r="E22" s="215"/>
      <c r="F22" s="215"/>
      <c r="G22" s="215"/>
      <c r="H22" s="215"/>
      <c r="I22" s="215"/>
    </row>
    <row r="23" spans="1:9" x14ac:dyDescent="0.2">
      <c r="A23" s="145"/>
      <c r="B23" s="148"/>
      <c r="C23" s="149" t="s">
        <v>244</v>
      </c>
      <c r="D23" s="215"/>
      <c r="E23" s="215"/>
      <c r="F23" s="215"/>
      <c r="G23" s="215"/>
      <c r="H23" s="215"/>
      <c r="I23" s="215"/>
    </row>
    <row r="24" spans="1:9" x14ac:dyDescent="0.2">
      <c r="A24" s="145"/>
      <c r="B24" s="146" t="s">
        <v>245</v>
      </c>
      <c r="C24" s="147"/>
      <c r="D24" s="214"/>
      <c r="E24" s="214"/>
      <c r="F24" s="214"/>
      <c r="G24" s="214"/>
      <c r="H24" s="214"/>
      <c r="I24" s="214"/>
    </row>
    <row r="25" spans="1:9" x14ac:dyDescent="0.2">
      <c r="A25" s="145"/>
      <c r="B25" s="148"/>
      <c r="C25" s="149" t="s">
        <v>246</v>
      </c>
      <c r="D25" s="215"/>
      <c r="E25" s="215"/>
      <c r="F25" s="215"/>
      <c r="G25" s="215"/>
      <c r="H25" s="215"/>
      <c r="I25" s="215"/>
    </row>
    <row r="26" spans="1:9" x14ac:dyDescent="0.2">
      <c r="A26" s="145"/>
      <c r="B26" s="148"/>
      <c r="C26" s="149" t="s">
        <v>247</v>
      </c>
      <c r="D26" s="215"/>
      <c r="E26" s="215"/>
      <c r="F26" s="215"/>
      <c r="G26" s="215"/>
      <c r="H26" s="215"/>
      <c r="I26" s="215"/>
    </row>
    <row r="27" spans="1:9" x14ac:dyDescent="0.2">
      <c r="A27" s="145"/>
      <c r="B27" s="146" t="s">
        <v>248</v>
      </c>
      <c r="C27" s="147"/>
      <c r="D27" s="214"/>
      <c r="E27" s="214"/>
      <c r="F27" s="214"/>
      <c r="G27" s="214"/>
      <c r="H27" s="214"/>
      <c r="I27" s="214"/>
    </row>
    <row r="28" spans="1:9" x14ac:dyDescent="0.2">
      <c r="A28" s="145"/>
      <c r="B28" s="148"/>
      <c r="C28" s="149" t="s">
        <v>249</v>
      </c>
      <c r="D28" s="215"/>
      <c r="E28" s="215"/>
      <c r="F28" s="215"/>
      <c r="G28" s="215"/>
      <c r="H28" s="215"/>
      <c r="I28" s="215"/>
    </row>
    <row r="29" spans="1:9" x14ac:dyDescent="0.2">
      <c r="A29" s="145"/>
      <c r="B29" s="148"/>
      <c r="C29" s="149" t="s">
        <v>250</v>
      </c>
      <c r="D29" s="215"/>
      <c r="E29" s="215"/>
      <c r="F29" s="215"/>
      <c r="G29" s="215"/>
      <c r="H29" s="215"/>
      <c r="I29" s="215"/>
    </row>
    <row r="30" spans="1:9" x14ac:dyDescent="0.2">
      <c r="A30" s="145"/>
      <c r="B30" s="148"/>
      <c r="C30" s="149" t="s">
        <v>251</v>
      </c>
      <c r="D30" s="215"/>
      <c r="E30" s="215"/>
      <c r="F30" s="215"/>
      <c r="G30" s="215"/>
      <c r="H30" s="215"/>
      <c r="I30" s="215"/>
    </row>
    <row r="31" spans="1:9" x14ac:dyDescent="0.2">
      <c r="A31" s="145"/>
      <c r="B31" s="148"/>
      <c r="C31" s="149" t="s">
        <v>252</v>
      </c>
      <c r="D31" s="215"/>
      <c r="E31" s="215"/>
      <c r="F31" s="215"/>
      <c r="G31" s="215"/>
      <c r="H31" s="215"/>
      <c r="I31" s="215"/>
    </row>
    <row r="32" spans="1:9" x14ac:dyDescent="0.2">
      <c r="A32" s="145"/>
      <c r="B32" s="146" t="s">
        <v>429</v>
      </c>
      <c r="C32" s="147"/>
      <c r="D32" s="214"/>
      <c r="E32" s="214"/>
      <c r="F32" s="214"/>
      <c r="G32" s="214"/>
      <c r="H32" s="214"/>
      <c r="I32" s="214"/>
    </row>
    <row r="33" spans="1:10" x14ac:dyDescent="0.2">
      <c r="A33" s="145"/>
      <c r="B33" s="148"/>
      <c r="C33" s="149" t="s">
        <v>253</v>
      </c>
      <c r="D33" s="215"/>
      <c r="E33" s="215"/>
      <c r="F33" s="215"/>
      <c r="G33" s="215"/>
      <c r="H33" s="215"/>
      <c r="I33" s="215"/>
    </row>
    <row r="34" spans="1:10" x14ac:dyDescent="0.2">
      <c r="A34" s="145" t="s">
        <v>254</v>
      </c>
      <c r="B34" s="148"/>
      <c r="C34" s="149"/>
      <c r="D34" s="215"/>
      <c r="E34" s="215"/>
      <c r="F34" s="215"/>
      <c r="G34" s="215"/>
      <c r="H34" s="215"/>
      <c r="I34" s="215"/>
    </row>
    <row r="35" spans="1:10" x14ac:dyDescent="0.2">
      <c r="A35" s="145" t="s">
        <v>255</v>
      </c>
      <c r="B35" s="148"/>
      <c r="C35" s="149"/>
      <c r="D35" s="215"/>
      <c r="E35" s="215"/>
      <c r="F35" s="215"/>
      <c r="G35" s="215"/>
      <c r="H35" s="215"/>
      <c r="I35" s="215"/>
    </row>
    <row r="36" spans="1:10" x14ac:dyDescent="0.2">
      <c r="A36" s="145" t="s">
        <v>256</v>
      </c>
      <c r="B36" s="148"/>
      <c r="C36" s="149"/>
      <c r="D36" s="215"/>
      <c r="E36" s="215"/>
      <c r="F36" s="215"/>
      <c r="G36" s="215"/>
      <c r="H36" s="215"/>
      <c r="I36" s="215"/>
    </row>
    <row r="37" spans="1:10" x14ac:dyDescent="0.2">
      <c r="A37" s="150"/>
      <c r="B37" s="151"/>
      <c r="C37" s="152"/>
      <c r="D37" s="153"/>
      <c r="E37" s="153"/>
      <c r="F37" s="153"/>
      <c r="G37" s="153"/>
      <c r="H37" s="153"/>
      <c r="I37" s="153"/>
    </row>
    <row r="38" spans="1:10" x14ac:dyDescent="0.2">
      <c r="A38" s="154"/>
      <c r="B38" s="155" t="s">
        <v>225</v>
      </c>
      <c r="C38" s="156"/>
      <c r="D38" s="157">
        <f>D8+D11+D21+D24+D27+D32+D34+D35+D36</f>
        <v>60646162.32</v>
      </c>
      <c r="E38" s="157">
        <f t="shared" ref="E38:I38" si="1">E8+E11+E21+E24+E27+E32+E34+E35+E36</f>
        <v>64099540.750000007</v>
      </c>
      <c r="F38" s="157">
        <f t="shared" si="1"/>
        <v>124745703.07000001</v>
      </c>
      <c r="G38" s="157">
        <f t="shared" si="1"/>
        <v>105459200.3</v>
      </c>
      <c r="H38" s="157">
        <f t="shared" si="1"/>
        <v>105459200.3</v>
      </c>
      <c r="I38" s="157">
        <f t="shared" si="1"/>
        <v>19286502.770000011</v>
      </c>
    </row>
    <row r="39" spans="1:10" x14ac:dyDescent="0.2">
      <c r="A39" s="161"/>
      <c r="B39" s="162"/>
      <c r="C39" s="163"/>
      <c r="D39" s="164"/>
      <c r="E39" s="164"/>
      <c r="F39" s="164"/>
      <c r="G39" s="164"/>
      <c r="H39" s="164"/>
      <c r="I39" s="164"/>
    </row>
    <row r="40" spans="1:10" x14ac:dyDescent="0.2">
      <c r="A40" s="82" t="s">
        <v>226</v>
      </c>
    </row>
    <row r="45" spans="1:10" ht="12.75" x14ac:dyDescent="0.2">
      <c r="C45" s="383" t="s">
        <v>417</v>
      </c>
      <c r="D45" s="383"/>
      <c r="E45" s="383"/>
      <c r="G45" s="383" t="s">
        <v>430</v>
      </c>
      <c r="H45" s="383"/>
      <c r="I45" s="383"/>
      <c r="J45" s="86"/>
    </row>
    <row r="46" spans="1:10" x14ac:dyDescent="0.2">
      <c r="C46" s="325" t="s">
        <v>418</v>
      </c>
      <c r="D46" s="325"/>
      <c r="E46" s="325"/>
      <c r="G46" s="384" t="s">
        <v>442</v>
      </c>
      <c r="H46" s="384"/>
      <c r="I46" s="384"/>
      <c r="J46" s="160"/>
    </row>
    <row r="47" spans="1:10" x14ac:dyDescent="0.2">
      <c r="C47" s="325" t="s">
        <v>421</v>
      </c>
      <c r="D47" s="325"/>
      <c r="E47" s="325"/>
      <c r="G47" s="384" t="s">
        <v>471</v>
      </c>
      <c r="H47" s="384"/>
      <c r="I47" s="384"/>
      <c r="J47" s="160"/>
    </row>
  </sheetData>
  <sheetProtection formatCells="0" formatColumns="0" formatRows="0" autoFilter="0"/>
  <protectedRanges>
    <protectedRange sqref="B40:I65525" name="Rango1"/>
    <protectedRange sqref="C32:I32 B12:I19 C11:I11 B21:I23 C20:I20 B25:I26 C24:I24 B28:I31 C27:I27 B33:I37 B9:I9 B10:C10 F10 I10 C8:I8" name="Rango1_3"/>
    <protectedRange sqref="D5:I7" name="Rango1_2_2"/>
    <protectedRange sqref="B38:I39" name="Rango1_1_2"/>
  </protectedRanges>
  <mergeCells count="11">
    <mergeCell ref="C45:E45"/>
    <mergeCell ref="C46:E46"/>
    <mergeCell ref="C47:E47"/>
    <mergeCell ref="G45:I45"/>
    <mergeCell ref="G46:I46"/>
    <mergeCell ref="G47:I47"/>
    <mergeCell ref="A1:I1"/>
    <mergeCell ref="A2:I2"/>
    <mergeCell ref="A3:C5"/>
    <mergeCell ref="D3:H3"/>
    <mergeCell ref="I3:I4"/>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workbookViewId="0">
      <selection activeCell="B1" sqref="B1:Q4"/>
    </sheetView>
  </sheetViews>
  <sheetFormatPr baseColWidth="10" defaultColWidth="11.42578125" defaultRowHeight="12.75" x14ac:dyDescent="0.2"/>
  <cols>
    <col min="1" max="1" width="16.42578125" style="43" customWidth="1"/>
    <col min="2" max="3" width="3.7109375" style="44" customWidth="1"/>
    <col min="4" max="4" width="29.42578125" style="44" customWidth="1"/>
    <col min="5" max="5" width="12.7109375" style="44" customWidth="1"/>
    <col min="6" max="6" width="14.42578125" style="44" customWidth="1"/>
    <col min="7" max="7" width="12.42578125" style="44" customWidth="1"/>
    <col min="8" max="8" width="14.42578125" style="44" customWidth="1"/>
    <col min="9" max="9" width="13.7109375" style="44" customWidth="1"/>
    <col min="10" max="10" width="15" style="44" customWidth="1"/>
    <col min="11" max="11" width="16" style="44" customWidth="1"/>
    <col min="12" max="12" width="15.140625" style="44" customWidth="1"/>
    <col min="13" max="13" width="15.5703125" style="44" customWidth="1"/>
    <col min="14" max="14" width="14.5703125" style="44" customWidth="1"/>
    <col min="15" max="15" width="14.140625" style="44" customWidth="1"/>
    <col min="16" max="16" width="14.5703125" style="43" customWidth="1"/>
    <col min="17" max="17" width="14" style="44" customWidth="1"/>
    <col min="18" max="18" width="15" style="44" customWidth="1"/>
    <col min="19" max="19" width="13" style="44" customWidth="1"/>
    <col min="20" max="21" width="12.7109375" style="44" bestFit="1" customWidth="1"/>
    <col min="22" max="16384" width="11.42578125" style="44"/>
  </cols>
  <sheetData>
    <row r="1" spans="2:21" x14ac:dyDescent="0.2">
      <c r="B1" s="347" t="s">
        <v>485</v>
      </c>
      <c r="C1" s="348"/>
      <c r="D1" s="348"/>
      <c r="E1" s="348"/>
      <c r="F1" s="348"/>
      <c r="G1" s="348"/>
      <c r="H1" s="348"/>
      <c r="I1" s="348"/>
      <c r="J1" s="348"/>
      <c r="K1" s="348"/>
      <c r="L1" s="348"/>
      <c r="M1" s="348"/>
      <c r="N1" s="348"/>
      <c r="O1" s="348"/>
      <c r="P1" s="348"/>
      <c r="Q1" s="349"/>
    </row>
    <row r="2" spans="2:21" ht="18.75" customHeight="1" x14ac:dyDescent="0.2">
      <c r="B2" s="415" t="s">
        <v>194</v>
      </c>
      <c r="C2" s="400"/>
      <c r="D2" s="400"/>
      <c r="E2" s="400"/>
      <c r="F2" s="400"/>
      <c r="G2" s="400"/>
      <c r="H2" s="400"/>
      <c r="I2" s="400"/>
      <c r="J2" s="400"/>
      <c r="K2" s="400"/>
      <c r="L2" s="400"/>
      <c r="M2" s="400"/>
      <c r="N2" s="400"/>
      <c r="O2" s="400"/>
      <c r="P2" s="400"/>
      <c r="Q2" s="416"/>
    </row>
    <row r="3" spans="2:21" ht="13.5" customHeight="1" x14ac:dyDescent="0.2">
      <c r="B3" s="415" t="s">
        <v>193</v>
      </c>
      <c r="C3" s="400"/>
      <c r="D3" s="400"/>
      <c r="E3" s="400"/>
      <c r="F3" s="400"/>
      <c r="G3" s="400"/>
      <c r="H3" s="400"/>
      <c r="I3" s="400"/>
      <c r="J3" s="400"/>
      <c r="K3" s="400"/>
      <c r="L3" s="400"/>
      <c r="M3" s="400"/>
      <c r="N3" s="400"/>
      <c r="O3" s="400"/>
      <c r="P3" s="400"/>
      <c r="Q3" s="416"/>
    </row>
    <row r="4" spans="2:21" ht="20.25" customHeight="1" x14ac:dyDescent="0.2">
      <c r="B4" s="417" t="s">
        <v>484</v>
      </c>
      <c r="C4" s="418"/>
      <c r="D4" s="418"/>
      <c r="E4" s="418"/>
      <c r="F4" s="418"/>
      <c r="G4" s="418"/>
      <c r="H4" s="418"/>
      <c r="I4" s="418"/>
      <c r="J4" s="418"/>
      <c r="K4" s="418"/>
      <c r="L4" s="418"/>
      <c r="M4" s="418"/>
      <c r="N4" s="418"/>
      <c r="O4" s="418"/>
      <c r="P4" s="418"/>
      <c r="Q4" s="419"/>
    </row>
    <row r="5" spans="2:21" s="43" customFormat="1" ht="8.25" customHeight="1" x14ac:dyDescent="0.2">
      <c r="B5" s="45"/>
      <c r="C5" s="45"/>
      <c r="D5" s="45"/>
      <c r="E5" s="45"/>
      <c r="F5" s="45"/>
      <c r="G5" s="45"/>
      <c r="H5" s="45"/>
      <c r="I5" s="45"/>
      <c r="J5" s="45"/>
      <c r="K5" s="45"/>
      <c r="L5" s="45"/>
      <c r="M5" s="45"/>
      <c r="N5" s="45"/>
      <c r="O5" s="45"/>
    </row>
    <row r="6" spans="2:21" s="43" customFormat="1" ht="8.25" customHeight="1" x14ac:dyDescent="0.2">
      <c r="B6" s="45"/>
      <c r="C6" s="45"/>
      <c r="D6" s="45"/>
      <c r="E6" s="45"/>
      <c r="F6" s="45"/>
      <c r="G6" s="45"/>
      <c r="H6" s="45"/>
      <c r="I6" s="45"/>
      <c r="J6" s="45"/>
      <c r="K6" s="45"/>
      <c r="L6" s="45"/>
      <c r="M6" s="45"/>
      <c r="N6" s="45"/>
      <c r="O6" s="45"/>
    </row>
    <row r="7" spans="2:21" ht="15" customHeight="1" x14ac:dyDescent="0.2">
      <c r="B7" s="431" t="s">
        <v>195</v>
      </c>
      <c r="C7" s="432"/>
      <c r="D7" s="433"/>
      <c r="E7" s="440" t="s">
        <v>196</v>
      </c>
      <c r="F7" s="46"/>
      <c r="G7" s="440" t="s">
        <v>197</v>
      </c>
      <c r="H7" s="443" t="s">
        <v>198</v>
      </c>
      <c r="I7" s="444"/>
      <c r="J7" s="444"/>
      <c r="K7" s="444"/>
      <c r="L7" s="444"/>
      <c r="M7" s="444"/>
      <c r="N7" s="445"/>
      <c r="O7" s="446" t="s">
        <v>199</v>
      </c>
      <c r="P7" s="429" t="s">
        <v>200</v>
      </c>
      <c r="Q7" s="430"/>
    </row>
    <row r="8" spans="2:21" ht="38.25" x14ac:dyDescent="0.2">
      <c r="B8" s="434"/>
      <c r="C8" s="435"/>
      <c r="D8" s="436"/>
      <c r="E8" s="441"/>
      <c r="F8" s="47" t="s">
        <v>201</v>
      </c>
      <c r="G8" s="441"/>
      <c r="H8" s="48" t="s">
        <v>202</v>
      </c>
      <c r="I8" s="48" t="s">
        <v>203</v>
      </c>
      <c r="J8" s="48" t="s">
        <v>204</v>
      </c>
      <c r="K8" s="48" t="s">
        <v>205</v>
      </c>
      <c r="L8" s="48" t="s">
        <v>206</v>
      </c>
      <c r="M8" s="48" t="s">
        <v>207</v>
      </c>
      <c r="N8" s="48" t="s">
        <v>208</v>
      </c>
      <c r="O8" s="446"/>
      <c r="P8" s="49" t="s">
        <v>209</v>
      </c>
      <c r="Q8" s="49" t="s">
        <v>210</v>
      </c>
    </row>
    <row r="9" spans="2:21" ht="15.75" customHeight="1" x14ac:dyDescent="0.2">
      <c r="B9" s="437"/>
      <c r="C9" s="438"/>
      <c r="D9" s="439"/>
      <c r="E9" s="442"/>
      <c r="F9" s="50"/>
      <c r="G9" s="442"/>
      <c r="H9" s="48">
        <v>1</v>
      </c>
      <c r="I9" s="48">
        <v>2</v>
      </c>
      <c r="J9" s="48" t="s">
        <v>211</v>
      </c>
      <c r="K9" s="48">
        <v>4</v>
      </c>
      <c r="L9" s="48">
        <v>5</v>
      </c>
      <c r="M9" s="48">
        <v>6</v>
      </c>
      <c r="N9" s="48">
        <v>7</v>
      </c>
      <c r="O9" s="48" t="s">
        <v>212</v>
      </c>
      <c r="P9" s="51" t="s">
        <v>213</v>
      </c>
      <c r="Q9" s="51" t="s">
        <v>214</v>
      </c>
    </row>
    <row r="10" spans="2:21" ht="15" customHeight="1" x14ac:dyDescent="0.2">
      <c r="B10" s="424"/>
      <c r="C10" s="425"/>
      <c r="D10" s="426"/>
      <c r="E10" s="52"/>
      <c r="F10" s="52"/>
      <c r="G10" s="53"/>
      <c r="H10" s="53"/>
      <c r="I10" s="53"/>
      <c r="J10" s="53"/>
      <c r="K10" s="53"/>
      <c r="L10" s="53"/>
      <c r="M10" s="53"/>
      <c r="N10" s="53"/>
      <c r="O10" s="53"/>
      <c r="P10" s="54"/>
      <c r="Q10" s="55"/>
    </row>
    <row r="11" spans="2:21" x14ac:dyDescent="0.2">
      <c r="B11" s="56"/>
      <c r="C11" s="422"/>
      <c r="D11" s="423"/>
      <c r="E11" s="57"/>
      <c r="F11" s="57"/>
      <c r="G11" s="134" t="s">
        <v>425</v>
      </c>
      <c r="H11" s="58">
        <f>+H12</f>
        <v>23682929.420000002</v>
      </c>
      <c r="I11" s="58">
        <f t="shared" ref="I11:N11" si="0">+I12</f>
        <v>12663026.99</v>
      </c>
      <c r="J11" s="58">
        <f t="shared" si="0"/>
        <v>36345956.410000004</v>
      </c>
      <c r="K11" s="58">
        <f t="shared" si="0"/>
        <v>31070394.140000001</v>
      </c>
      <c r="L11" s="58">
        <f t="shared" si="0"/>
        <v>31070394.140000001</v>
      </c>
      <c r="M11" s="58">
        <f t="shared" si="0"/>
        <v>31070394.140000001</v>
      </c>
      <c r="N11" s="58">
        <f t="shared" si="0"/>
        <v>31070394.140000001</v>
      </c>
      <c r="O11" s="58">
        <f>J11-L11</f>
        <v>5275562.2700000033</v>
      </c>
      <c r="P11" s="59">
        <f>L11/H11</f>
        <v>1.3119320498316969</v>
      </c>
      <c r="Q11" s="60">
        <f>L11/J11</f>
        <v>0.85485146654309752</v>
      </c>
      <c r="R11" s="61"/>
      <c r="S11" s="61"/>
      <c r="T11" s="61"/>
    </row>
    <row r="12" spans="2:21" ht="15" x14ac:dyDescent="0.25">
      <c r="B12" s="56"/>
      <c r="C12" s="62"/>
      <c r="D12" s="63" t="s">
        <v>215</v>
      </c>
      <c r="E12" s="52" t="s">
        <v>216</v>
      </c>
      <c r="F12" s="52" t="s">
        <v>217</v>
      </c>
      <c r="G12" s="64" t="s">
        <v>218</v>
      </c>
      <c r="H12" s="65">
        <v>23682929.420000002</v>
      </c>
      <c r="I12" s="285">
        <v>12663026.99</v>
      </c>
      <c r="J12" s="65">
        <f>+H12+I12</f>
        <v>36345956.410000004</v>
      </c>
      <c r="K12" s="65">
        <v>31070394.140000001</v>
      </c>
      <c r="L12" s="65">
        <v>31070394.140000001</v>
      </c>
      <c r="M12" s="65">
        <v>31070394.140000001</v>
      </c>
      <c r="N12" s="65">
        <v>31070394.140000001</v>
      </c>
      <c r="O12" s="65">
        <f>J12-L12</f>
        <v>5275562.2700000033</v>
      </c>
      <c r="P12" s="59">
        <f t="shared" ref="P12:P28" si="1">L12/H12</f>
        <v>1.3119320498316969</v>
      </c>
      <c r="Q12" s="60">
        <f t="shared" ref="Q12:Q28" si="2">L12/J12</f>
        <v>0.85485146654309752</v>
      </c>
      <c r="R12" s="61"/>
      <c r="S12" s="61"/>
      <c r="T12" s="61"/>
    </row>
    <row r="13" spans="2:21" x14ac:dyDescent="0.2">
      <c r="B13" s="56"/>
      <c r="C13" s="62"/>
      <c r="D13" s="63"/>
      <c r="E13" s="52"/>
      <c r="F13" s="52"/>
      <c r="G13" s="64"/>
      <c r="H13" s="67"/>
      <c r="I13" s="67"/>
      <c r="J13" s="67"/>
      <c r="K13" s="67"/>
      <c r="L13" s="67"/>
      <c r="M13" s="67"/>
      <c r="N13" s="67"/>
      <c r="O13" s="67"/>
      <c r="P13" s="59"/>
      <c r="Q13" s="60"/>
      <c r="R13" s="61"/>
      <c r="S13" s="61"/>
      <c r="T13" s="61"/>
      <c r="U13" s="61"/>
    </row>
    <row r="14" spans="2:21" x14ac:dyDescent="0.2">
      <c r="B14" s="56"/>
      <c r="C14" s="422"/>
      <c r="D14" s="423"/>
      <c r="E14" s="57"/>
      <c r="F14" s="57"/>
      <c r="G14" s="57">
        <v>201</v>
      </c>
      <c r="H14" s="58">
        <f t="shared" ref="H14:M14" si="3">+H15</f>
        <v>27798588.789999999</v>
      </c>
      <c r="I14" s="58">
        <f t="shared" si="3"/>
        <v>46230138.289999999</v>
      </c>
      <c r="J14" s="58">
        <f t="shared" si="3"/>
        <v>74028727.079999998</v>
      </c>
      <c r="K14" s="58">
        <f t="shared" si="3"/>
        <v>61690123.119999997</v>
      </c>
      <c r="L14" s="58">
        <f t="shared" si="3"/>
        <v>61690123.119999997</v>
      </c>
      <c r="M14" s="68">
        <f t="shared" si="3"/>
        <v>61690123.119999997</v>
      </c>
      <c r="N14" s="68">
        <f t="shared" ref="N14" si="4">SUM(N15:N22)</f>
        <v>61690123.119999997</v>
      </c>
      <c r="O14" s="58">
        <f>J14-L14</f>
        <v>12338603.960000001</v>
      </c>
      <c r="P14" s="59">
        <f t="shared" si="1"/>
        <v>2.2191818291938552</v>
      </c>
      <c r="Q14" s="60">
        <f t="shared" si="2"/>
        <v>0.83332681181095891</v>
      </c>
      <c r="R14" s="61"/>
      <c r="S14" s="61"/>
      <c r="T14" s="61"/>
    </row>
    <row r="15" spans="2:21" ht="12.75" customHeight="1" x14ac:dyDescent="0.25">
      <c r="B15" s="56"/>
      <c r="C15" s="69"/>
      <c r="D15" s="69" t="s">
        <v>219</v>
      </c>
      <c r="E15" s="53"/>
      <c r="F15" s="70" t="s">
        <v>219</v>
      </c>
      <c r="G15" s="64" t="s">
        <v>220</v>
      </c>
      <c r="H15" s="67">
        <v>27798588.789999999</v>
      </c>
      <c r="I15" s="283">
        <v>46230138.289999999</v>
      </c>
      <c r="J15" s="67">
        <f>H15+I15</f>
        <v>74028727.079999998</v>
      </c>
      <c r="K15" s="67">
        <v>61690123.119999997</v>
      </c>
      <c r="L15" s="67">
        <v>61690123.119999997</v>
      </c>
      <c r="M15" s="67">
        <v>61690123.119999997</v>
      </c>
      <c r="N15" s="67">
        <v>61690123.119999997</v>
      </c>
      <c r="O15" s="67">
        <f>J15-L15</f>
        <v>12338603.960000001</v>
      </c>
      <c r="P15" s="59">
        <f t="shared" si="1"/>
        <v>2.2191818291938552</v>
      </c>
      <c r="Q15" s="60">
        <f t="shared" si="2"/>
        <v>0.83332681181095891</v>
      </c>
      <c r="R15" s="61"/>
      <c r="S15" s="61"/>
      <c r="T15" s="61"/>
    </row>
    <row r="16" spans="2:21" x14ac:dyDescent="0.2">
      <c r="B16" s="56"/>
      <c r="C16" s="62"/>
      <c r="D16" s="63"/>
      <c r="E16" s="52"/>
      <c r="F16" s="52"/>
      <c r="G16" s="64"/>
      <c r="H16" s="67"/>
      <c r="I16" s="67"/>
      <c r="J16" s="67"/>
      <c r="K16" s="67"/>
      <c r="L16" s="67"/>
      <c r="M16" s="67"/>
      <c r="N16" s="67"/>
      <c r="O16" s="67"/>
      <c r="P16" s="59"/>
      <c r="Q16" s="60"/>
      <c r="R16" s="61"/>
      <c r="S16" s="61"/>
      <c r="T16" s="61"/>
    </row>
    <row r="17" spans="2:21" x14ac:dyDescent="0.2">
      <c r="B17" s="56"/>
      <c r="C17" s="62"/>
      <c r="D17" s="63"/>
      <c r="E17" s="52"/>
      <c r="F17" s="52"/>
      <c r="G17" s="53"/>
      <c r="H17" s="67"/>
      <c r="I17" s="67"/>
      <c r="J17" s="67"/>
      <c r="K17" s="67"/>
      <c r="L17" s="67"/>
      <c r="M17" s="67"/>
      <c r="N17" s="67"/>
      <c r="O17" s="67"/>
      <c r="P17" s="59"/>
      <c r="Q17" s="60"/>
      <c r="R17" s="61"/>
      <c r="S17" s="61"/>
    </row>
    <row r="18" spans="2:21" x14ac:dyDescent="0.2">
      <c r="B18" s="56"/>
      <c r="C18" s="62"/>
      <c r="D18" s="63"/>
      <c r="E18" s="52"/>
      <c r="F18" s="52"/>
      <c r="G18" s="53"/>
      <c r="H18" s="67"/>
      <c r="I18" s="67"/>
      <c r="J18" s="67"/>
      <c r="K18" s="67"/>
      <c r="L18" s="67"/>
      <c r="M18" s="67"/>
      <c r="N18" s="67"/>
      <c r="O18" s="67"/>
      <c r="P18" s="59"/>
      <c r="Q18" s="60"/>
      <c r="R18" s="61"/>
      <c r="S18" s="61"/>
    </row>
    <row r="19" spans="2:21" x14ac:dyDescent="0.2">
      <c r="B19" s="56"/>
      <c r="C19" s="62"/>
      <c r="D19" s="63"/>
      <c r="E19" s="52"/>
      <c r="F19" s="52"/>
      <c r="G19" s="53"/>
      <c r="H19" s="67"/>
      <c r="I19" s="67"/>
      <c r="J19" s="67"/>
      <c r="K19" s="67"/>
      <c r="L19" s="67"/>
      <c r="M19" s="67"/>
      <c r="N19" s="67"/>
      <c r="O19" s="67"/>
      <c r="P19" s="59"/>
      <c r="Q19" s="60"/>
      <c r="R19" s="61"/>
      <c r="S19" s="61"/>
      <c r="T19" s="61"/>
      <c r="U19" s="61"/>
    </row>
    <row r="20" spans="2:21" x14ac:dyDescent="0.2">
      <c r="B20" s="56"/>
      <c r="C20" s="62"/>
      <c r="D20" s="63"/>
      <c r="E20" s="52"/>
      <c r="F20" s="52"/>
      <c r="G20" s="53"/>
      <c r="H20" s="67"/>
      <c r="I20" s="67"/>
      <c r="J20" s="67"/>
      <c r="K20" s="67"/>
      <c r="L20" s="67"/>
      <c r="M20" s="67"/>
      <c r="N20" s="67"/>
      <c r="O20" s="67"/>
      <c r="P20" s="59"/>
      <c r="Q20" s="60"/>
      <c r="R20" s="61"/>
      <c r="S20" s="61"/>
      <c r="T20" s="61"/>
    </row>
    <row r="21" spans="2:21" x14ac:dyDescent="0.2">
      <c r="B21" s="56"/>
      <c r="C21" s="62"/>
      <c r="D21" s="63"/>
      <c r="E21" s="52"/>
      <c r="F21" s="52"/>
      <c r="G21" s="53"/>
      <c r="H21" s="67"/>
      <c r="I21" s="67"/>
      <c r="J21" s="67"/>
      <c r="K21" s="67"/>
      <c r="L21" s="67"/>
      <c r="M21" s="67"/>
      <c r="N21" s="67"/>
      <c r="O21" s="67"/>
      <c r="P21" s="59"/>
      <c r="Q21" s="60"/>
      <c r="R21" s="61"/>
      <c r="S21" s="61"/>
      <c r="T21" s="61"/>
    </row>
    <row r="22" spans="2:21" x14ac:dyDescent="0.2">
      <c r="B22" s="56"/>
      <c r="C22" s="62"/>
      <c r="D22" s="63"/>
      <c r="E22" s="52"/>
      <c r="F22" s="52"/>
      <c r="G22" s="53"/>
      <c r="H22" s="67"/>
      <c r="I22" s="67"/>
      <c r="J22" s="67"/>
      <c r="K22" s="67"/>
      <c r="L22" s="67"/>
      <c r="M22" s="67"/>
      <c r="N22" s="67"/>
      <c r="O22" s="67"/>
      <c r="P22" s="59"/>
      <c r="Q22" s="60"/>
      <c r="R22" s="61"/>
      <c r="S22" s="61"/>
    </row>
    <row r="23" spans="2:21" x14ac:dyDescent="0.2">
      <c r="B23" s="56"/>
      <c r="C23" s="422"/>
      <c r="D23" s="423"/>
      <c r="E23" s="57"/>
      <c r="F23" s="57"/>
      <c r="G23" s="57">
        <v>101</v>
      </c>
      <c r="H23" s="58">
        <f>+H24</f>
        <v>4570500.57</v>
      </c>
      <c r="I23" s="58">
        <f t="shared" ref="I23:L23" si="5">+I24</f>
        <v>2259990.31</v>
      </c>
      <c r="J23" s="58">
        <f t="shared" si="5"/>
        <v>6830490.8800000008</v>
      </c>
      <c r="K23" s="58">
        <f t="shared" si="5"/>
        <v>6290235.0899999999</v>
      </c>
      <c r="L23" s="58">
        <f t="shared" si="5"/>
        <v>6290235.0899999999</v>
      </c>
      <c r="M23" s="68">
        <f>+M24</f>
        <v>6290235.0899999999</v>
      </c>
      <c r="N23" s="68">
        <f t="shared" ref="N23" si="6">SUM(N24:N26)</f>
        <v>6290235.0899999999</v>
      </c>
      <c r="O23" s="58">
        <f>J23-L23</f>
        <v>540255.79000000097</v>
      </c>
      <c r="P23" s="59">
        <f t="shared" si="1"/>
        <v>1.3762683088342771</v>
      </c>
      <c r="Q23" s="60">
        <f t="shared" si="2"/>
        <v>0.92090527613734241</v>
      </c>
      <c r="R23" s="61"/>
      <c r="S23" s="61"/>
    </row>
    <row r="24" spans="2:21" ht="15" customHeight="1" x14ac:dyDescent="0.25">
      <c r="B24" s="56"/>
      <c r="C24" s="62"/>
      <c r="D24" s="69" t="s">
        <v>221</v>
      </c>
      <c r="E24" s="53" t="s">
        <v>222</v>
      </c>
      <c r="F24" s="52" t="s">
        <v>221</v>
      </c>
      <c r="G24" s="64" t="s">
        <v>223</v>
      </c>
      <c r="H24" s="67">
        <v>4570500.57</v>
      </c>
      <c r="I24" s="282">
        <v>2259990.31</v>
      </c>
      <c r="J24" s="67">
        <f>H24+I24</f>
        <v>6830490.8800000008</v>
      </c>
      <c r="K24" s="67">
        <v>6290235.0899999999</v>
      </c>
      <c r="L24" s="67">
        <v>6290235.0899999999</v>
      </c>
      <c r="M24" s="67">
        <v>6290235.0899999999</v>
      </c>
      <c r="N24" s="67">
        <v>6290235.0899999999</v>
      </c>
      <c r="O24" s="67">
        <f>J24-L24</f>
        <v>540255.79000000097</v>
      </c>
      <c r="P24" s="59">
        <f t="shared" si="1"/>
        <v>1.3762683088342771</v>
      </c>
      <c r="Q24" s="60">
        <f t="shared" si="2"/>
        <v>0.92090527613734241</v>
      </c>
      <c r="R24" s="61"/>
      <c r="S24" s="61"/>
    </row>
    <row r="25" spans="2:21" x14ac:dyDescent="0.2">
      <c r="B25" s="56"/>
      <c r="C25" s="62"/>
      <c r="D25" s="63"/>
      <c r="E25" s="52"/>
      <c r="F25" s="52"/>
      <c r="G25" s="53"/>
      <c r="H25" s="67"/>
      <c r="I25" s="67"/>
      <c r="J25" s="67"/>
      <c r="K25" s="67"/>
      <c r="L25" s="67"/>
      <c r="M25" s="67"/>
      <c r="N25" s="67"/>
      <c r="O25" s="67"/>
      <c r="P25" s="59"/>
      <c r="Q25" s="60"/>
      <c r="R25" s="61"/>
      <c r="S25" s="61"/>
    </row>
    <row r="26" spans="2:21" x14ac:dyDescent="0.2">
      <c r="B26" s="56"/>
      <c r="C26" s="62"/>
      <c r="D26" s="63"/>
      <c r="E26" s="52"/>
      <c r="F26" s="52"/>
      <c r="G26" s="53"/>
      <c r="H26" s="67"/>
      <c r="I26" s="67"/>
      <c r="J26" s="67"/>
      <c r="K26" s="67"/>
      <c r="L26" s="67"/>
      <c r="M26" s="67"/>
      <c r="N26" s="67"/>
      <c r="O26" s="67"/>
      <c r="P26" s="59"/>
      <c r="Q26" s="60"/>
      <c r="R26" s="61"/>
      <c r="S26" s="61"/>
    </row>
    <row r="27" spans="2:21" x14ac:dyDescent="0.2">
      <c r="B27" s="56"/>
      <c r="C27" s="422"/>
      <c r="D27" s="423"/>
      <c r="E27" s="57" t="s">
        <v>444</v>
      </c>
      <c r="F27" s="57"/>
      <c r="G27" s="134" t="s">
        <v>424</v>
      </c>
      <c r="H27" s="58">
        <f>+H28</f>
        <v>4018298.28</v>
      </c>
      <c r="I27" s="58">
        <f t="shared" ref="I27:M27" si="7">+I28</f>
        <v>2370890.46</v>
      </c>
      <c r="J27" s="58">
        <f t="shared" si="7"/>
        <v>6389188.7400000002</v>
      </c>
      <c r="K27" s="58">
        <f t="shared" si="7"/>
        <v>5270511.71</v>
      </c>
      <c r="L27" s="58">
        <f t="shared" si="7"/>
        <v>5270511.71</v>
      </c>
      <c r="M27" s="58">
        <f t="shared" si="7"/>
        <v>5270511.71</v>
      </c>
      <c r="N27" s="68">
        <f t="shared" ref="N27" si="8">SUM(N28:N29)</f>
        <v>5270511.71</v>
      </c>
      <c r="O27" s="58">
        <f>J27-L27</f>
        <v>1118677.0300000003</v>
      </c>
      <c r="P27" s="59">
        <f t="shared" si="1"/>
        <v>1.3116277943408423</v>
      </c>
      <c r="Q27" s="60">
        <f t="shared" si="2"/>
        <v>0.82491094323189451</v>
      </c>
      <c r="R27" s="61"/>
      <c r="S27" s="61"/>
      <c r="T27" s="61"/>
    </row>
    <row r="28" spans="2:21" ht="15" customHeight="1" x14ac:dyDescent="0.25">
      <c r="B28" s="56"/>
      <c r="C28" s="62"/>
      <c r="D28" s="63" t="s">
        <v>224</v>
      </c>
      <c r="E28" s="52"/>
      <c r="F28" s="52" t="s">
        <v>224</v>
      </c>
      <c r="G28" s="64" t="s">
        <v>423</v>
      </c>
      <c r="H28" s="67">
        <v>4018298.28</v>
      </c>
      <c r="I28" s="284">
        <v>2370890.46</v>
      </c>
      <c r="J28" s="67">
        <f>H28+I28</f>
        <v>6389188.7400000002</v>
      </c>
      <c r="K28" s="67">
        <v>5270511.71</v>
      </c>
      <c r="L28" s="67">
        <v>5270511.71</v>
      </c>
      <c r="M28" s="67">
        <v>5270511.71</v>
      </c>
      <c r="N28" s="67">
        <v>5270511.71</v>
      </c>
      <c r="O28" s="67">
        <f>J28-L28</f>
        <v>1118677.0300000003</v>
      </c>
      <c r="P28" s="59">
        <f t="shared" si="1"/>
        <v>1.3116277943408423</v>
      </c>
      <c r="Q28" s="60">
        <f t="shared" si="2"/>
        <v>0.82491094323189451</v>
      </c>
      <c r="R28" s="61"/>
      <c r="S28" s="61"/>
      <c r="T28" s="61"/>
    </row>
    <row r="29" spans="2:21" x14ac:dyDescent="0.2">
      <c r="B29" s="56"/>
      <c r="C29" s="62"/>
      <c r="D29" s="63"/>
      <c r="E29" s="52"/>
      <c r="F29" s="52"/>
      <c r="G29" s="53"/>
      <c r="H29" s="53"/>
      <c r="I29" s="53"/>
      <c r="J29" s="53"/>
      <c r="K29" s="53"/>
      <c r="L29" s="53"/>
      <c r="M29" s="53"/>
      <c r="N29" s="53"/>
      <c r="O29" s="53"/>
      <c r="P29" s="59"/>
      <c r="Q29" s="60"/>
      <c r="R29" s="61"/>
      <c r="S29" s="61"/>
      <c r="U29" s="61"/>
    </row>
    <row r="30" spans="2:21" x14ac:dyDescent="0.2">
      <c r="B30" s="56"/>
      <c r="C30" s="422"/>
      <c r="D30" s="423"/>
      <c r="E30" s="57"/>
      <c r="F30" s="57"/>
      <c r="G30" s="57"/>
      <c r="H30" s="71"/>
      <c r="I30" s="57"/>
      <c r="J30" s="57"/>
      <c r="K30" s="57"/>
      <c r="L30" s="57"/>
      <c r="M30" s="57"/>
      <c r="N30" s="57"/>
      <c r="O30" s="71"/>
      <c r="P30" s="59"/>
      <c r="Q30" s="60"/>
      <c r="R30" s="61"/>
      <c r="S30" s="61"/>
    </row>
    <row r="31" spans="2:21" x14ac:dyDescent="0.2">
      <c r="B31" s="56"/>
      <c r="C31" s="62"/>
      <c r="D31" s="63"/>
      <c r="E31" s="52"/>
      <c r="F31" s="52"/>
      <c r="G31" s="53"/>
      <c r="H31" s="53"/>
      <c r="I31" s="53"/>
      <c r="J31" s="53"/>
      <c r="K31" s="53"/>
      <c r="L31" s="53"/>
      <c r="M31" s="53"/>
      <c r="N31" s="53"/>
      <c r="O31" s="53"/>
      <c r="P31" s="59"/>
      <c r="Q31" s="60"/>
      <c r="R31" s="61"/>
      <c r="S31" s="61"/>
      <c r="T31" s="61"/>
    </row>
    <row r="32" spans="2:21" x14ac:dyDescent="0.2">
      <c r="B32" s="56"/>
      <c r="C32" s="62"/>
      <c r="D32" s="63"/>
      <c r="E32" s="52" t="s">
        <v>445</v>
      </c>
      <c r="F32" s="52"/>
      <c r="G32" s="53"/>
      <c r="H32" s="58">
        <f>H33</f>
        <v>575845.26</v>
      </c>
      <c r="I32" s="58">
        <f t="shared" ref="I32:M32" si="9">I33</f>
        <v>575494.69999999995</v>
      </c>
      <c r="J32" s="58">
        <f t="shared" si="9"/>
        <v>1151339.96</v>
      </c>
      <c r="K32" s="58">
        <f t="shared" si="9"/>
        <v>1137936.24</v>
      </c>
      <c r="L32" s="58">
        <f t="shared" si="9"/>
        <v>1137936.24</v>
      </c>
      <c r="M32" s="58">
        <f t="shared" si="9"/>
        <v>1137936.24</v>
      </c>
      <c r="N32" s="58">
        <f t="shared" ref="N32" si="10">N33</f>
        <v>1137936.24</v>
      </c>
      <c r="O32" s="58">
        <f t="shared" ref="O32" si="11">O33</f>
        <v>13403.719999999972</v>
      </c>
      <c r="P32" s="59">
        <f t="shared" ref="P32" si="12">L32/H32</f>
        <v>1.9761146249601846</v>
      </c>
      <c r="Q32" s="60"/>
      <c r="R32" s="61"/>
      <c r="S32" s="61"/>
    </row>
    <row r="33" spans="1:21" ht="38.25" x14ac:dyDescent="0.2">
      <c r="B33" s="56"/>
      <c r="C33" s="62"/>
      <c r="D33" s="207" t="s">
        <v>446</v>
      </c>
      <c r="E33" s="52"/>
      <c r="F33" s="52" t="s">
        <v>447</v>
      </c>
      <c r="G33" s="64" t="s">
        <v>448</v>
      </c>
      <c r="H33" s="67">
        <v>575845.26</v>
      </c>
      <c r="I33" s="67">
        <v>575494.69999999995</v>
      </c>
      <c r="J33" s="67">
        <f>H33+I33</f>
        <v>1151339.96</v>
      </c>
      <c r="K33" s="67">
        <v>1137936.24</v>
      </c>
      <c r="L33" s="67">
        <v>1137936.24</v>
      </c>
      <c r="M33" s="67">
        <v>1137936.24</v>
      </c>
      <c r="N33" s="67">
        <v>1137936.24</v>
      </c>
      <c r="O33" s="67">
        <f>J33-L33</f>
        <v>13403.719999999972</v>
      </c>
      <c r="P33" s="59"/>
      <c r="Q33" s="60"/>
      <c r="R33" s="61"/>
      <c r="S33" s="61"/>
    </row>
    <row r="34" spans="1:21" x14ac:dyDescent="0.2">
      <c r="B34" s="56"/>
      <c r="C34" s="62"/>
      <c r="D34" s="63"/>
      <c r="E34" s="52"/>
      <c r="F34" s="52"/>
      <c r="G34" s="53"/>
      <c r="H34" s="53"/>
      <c r="I34" s="53"/>
      <c r="J34" s="53"/>
      <c r="K34" s="53"/>
      <c r="L34" s="53"/>
      <c r="M34" s="53"/>
      <c r="N34" s="53"/>
      <c r="O34" s="53"/>
      <c r="P34" s="59"/>
      <c r="Q34" s="60"/>
      <c r="R34" s="61"/>
      <c r="S34" s="61"/>
      <c r="T34" s="61"/>
      <c r="U34" s="61"/>
    </row>
    <row r="35" spans="1:21" x14ac:dyDescent="0.2">
      <c r="B35" s="56"/>
      <c r="C35" s="422"/>
      <c r="D35" s="423"/>
      <c r="E35" s="57"/>
      <c r="F35" s="57"/>
      <c r="G35" s="57"/>
      <c r="H35" s="71"/>
      <c r="I35" s="57"/>
      <c r="J35" s="57"/>
      <c r="K35" s="57"/>
      <c r="L35" s="57"/>
      <c r="M35" s="57"/>
      <c r="N35" s="57"/>
      <c r="O35" s="71"/>
      <c r="P35" s="59"/>
      <c r="Q35" s="60"/>
      <c r="R35" s="61"/>
      <c r="S35" s="61"/>
      <c r="T35" s="61"/>
    </row>
    <row r="36" spans="1:21" x14ac:dyDescent="0.2">
      <c r="B36" s="56"/>
      <c r="C36" s="62"/>
      <c r="D36" s="63"/>
      <c r="E36" s="52"/>
      <c r="F36" s="52"/>
      <c r="G36" s="53"/>
      <c r="H36" s="53"/>
      <c r="I36" s="53"/>
      <c r="J36" s="53"/>
      <c r="K36" s="53"/>
      <c r="L36" s="53"/>
      <c r="M36" s="53"/>
      <c r="N36" s="53"/>
      <c r="O36" s="53"/>
      <c r="P36" s="59"/>
      <c r="Q36" s="60"/>
      <c r="S36" s="61"/>
      <c r="T36" s="61"/>
    </row>
    <row r="37" spans="1:21" ht="15" customHeight="1" x14ac:dyDescent="0.2">
      <c r="B37" s="424"/>
      <c r="C37" s="425"/>
      <c r="D37" s="426"/>
      <c r="E37" s="52"/>
      <c r="F37" s="52"/>
      <c r="G37" s="53"/>
      <c r="H37" s="53"/>
      <c r="I37" s="53"/>
      <c r="J37" s="53"/>
      <c r="K37" s="53"/>
      <c r="L37" s="53"/>
      <c r="M37" s="53"/>
      <c r="N37" s="53"/>
      <c r="O37" s="53"/>
      <c r="P37" s="59"/>
      <c r="Q37" s="60"/>
      <c r="S37" s="61"/>
    </row>
    <row r="38" spans="1:21" ht="15" customHeight="1" x14ac:dyDescent="0.2">
      <c r="B38" s="424"/>
      <c r="C38" s="425"/>
      <c r="D38" s="426"/>
      <c r="E38" s="52"/>
      <c r="F38" s="52"/>
      <c r="G38" s="53"/>
      <c r="H38" s="53"/>
      <c r="I38" s="53"/>
      <c r="J38" s="53"/>
      <c r="K38" s="53"/>
      <c r="L38" s="53"/>
      <c r="M38" s="53"/>
      <c r="N38" s="53"/>
      <c r="O38" s="53"/>
      <c r="P38" s="59"/>
      <c r="Q38" s="60"/>
      <c r="S38" s="61"/>
      <c r="T38" s="61"/>
    </row>
    <row r="39" spans="1:21" ht="15.75" customHeight="1" x14ac:dyDescent="0.2">
      <c r="B39" s="424"/>
      <c r="C39" s="425"/>
      <c r="D39" s="426"/>
      <c r="E39" s="52"/>
      <c r="F39" s="52"/>
      <c r="G39" s="53"/>
      <c r="H39" s="53"/>
      <c r="I39" s="53"/>
      <c r="J39" s="53"/>
      <c r="K39" s="53"/>
      <c r="L39" s="53"/>
      <c r="M39" s="53"/>
      <c r="N39" s="53"/>
      <c r="O39" s="53"/>
      <c r="P39" s="59"/>
      <c r="Q39" s="60"/>
      <c r="S39" s="61"/>
    </row>
    <row r="40" spans="1:21" x14ac:dyDescent="0.2">
      <c r="B40" s="72"/>
      <c r="C40" s="73"/>
      <c r="D40" s="74"/>
      <c r="E40" s="75"/>
      <c r="F40" s="75"/>
      <c r="G40" s="76"/>
      <c r="H40" s="76"/>
      <c r="I40" s="76"/>
      <c r="J40" s="76"/>
      <c r="K40" s="76"/>
      <c r="L40" s="76"/>
      <c r="M40" s="76"/>
      <c r="N40" s="76"/>
      <c r="O40" s="76"/>
      <c r="P40" s="59"/>
      <c r="Q40" s="60"/>
      <c r="S40" s="61"/>
    </row>
    <row r="41" spans="1:21" s="81" customFormat="1" x14ac:dyDescent="0.2">
      <c r="A41" s="77"/>
      <c r="B41" s="78"/>
      <c r="C41" s="427" t="s">
        <v>225</v>
      </c>
      <c r="D41" s="428"/>
      <c r="E41" s="79"/>
      <c r="F41" s="79"/>
      <c r="G41" s="79"/>
      <c r="H41" s="80">
        <f>H11+H14+H23+H27+H32</f>
        <v>60646162.32</v>
      </c>
      <c r="I41" s="80">
        <f t="shared" ref="I41:O41" si="13">I11+I14+I23+I27+I32</f>
        <v>64099540.750000007</v>
      </c>
      <c r="J41" s="80">
        <f t="shared" si="13"/>
        <v>124745703.06999999</v>
      </c>
      <c r="K41" s="80">
        <f t="shared" si="13"/>
        <v>105459200.29999998</v>
      </c>
      <c r="L41" s="80">
        <f t="shared" si="13"/>
        <v>105459200.29999998</v>
      </c>
      <c r="M41" s="80">
        <f t="shared" si="13"/>
        <v>105459200.29999998</v>
      </c>
      <c r="N41" s="80">
        <f t="shared" si="13"/>
        <v>105459200.29999998</v>
      </c>
      <c r="O41" s="80">
        <f t="shared" si="13"/>
        <v>19286502.770000003</v>
      </c>
      <c r="P41" s="420"/>
      <c r="Q41" s="421"/>
      <c r="S41" s="254"/>
    </row>
    <row r="42" spans="1:21" x14ac:dyDescent="0.2">
      <c r="B42" s="43"/>
      <c r="C42" s="43"/>
      <c r="D42" s="43"/>
      <c r="E42" s="43"/>
      <c r="F42" s="43"/>
      <c r="G42" s="43"/>
      <c r="H42" s="43"/>
      <c r="I42" s="43"/>
      <c r="J42" s="43"/>
      <c r="K42" s="43"/>
      <c r="L42" s="43"/>
      <c r="M42" s="43"/>
      <c r="N42" s="43"/>
      <c r="O42" s="43"/>
    </row>
    <row r="43" spans="1:21" x14ac:dyDescent="0.2">
      <c r="B43" s="82" t="s">
        <v>226</v>
      </c>
      <c r="G43" s="43"/>
      <c r="H43" s="43"/>
      <c r="I43" s="43"/>
      <c r="J43" s="43"/>
      <c r="K43" s="43"/>
      <c r="L43" s="43"/>
      <c r="M43" s="43"/>
      <c r="N43" s="43"/>
      <c r="O43" s="43"/>
    </row>
    <row r="44" spans="1:21" x14ac:dyDescent="0.2">
      <c r="O44" s="93"/>
    </row>
    <row r="45" spans="1:21" x14ac:dyDescent="0.2">
      <c r="N45" s="93"/>
      <c r="O45" s="93"/>
    </row>
    <row r="46" spans="1:21" x14ac:dyDescent="0.2">
      <c r="L46" s="61"/>
      <c r="M46" s="61"/>
      <c r="N46" s="61"/>
    </row>
    <row r="47" spans="1:21" x14ac:dyDescent="0.2">
      <c r="R47" s="93"/>
      <c r="S47" s="93"/>
    </row>
    <row r="48" spans="1:21" x14ac:dyDescent="0.2">
      <c r="H48" s="61"/>
      <c r="I48" s="61"/>
      <c r="J48" s="61"/>
      <c r="M48" s="93"/>
    </row>
    <row r="49" spans="4:15" x14ac:dyDescent="0.2">
      <c r="D49" s="383" t="s">
        <v>417</v>
      </c>
      <c r="E49" s="383"/>
      <c r="F49" s="383"/>
      <c r="H49" s="83"/>
      <c r="I49" s="83"/>
      <c r="J49" s="61"/>
      <c r="K49" s="398"/>
      <c r="L49" s="398"/>
      <c r="M49" s="398"/>
      <c r="N49" s="398"/>
      <c r="O49" s="84"/>
    </row>
    <row r="50" spans="4:15" x14ac:dyDescent="0.2">
      <c r="D50" s="325" t="s">
        <v>418</v>
      </c>
      <c r="E50" s="325"/>
      <c r="F50" s="325"/>
      <c r="H50" s="85"/>
      <c r="I50" s="85"/>
      <c r="J50" s="61"/>
      <c r="K50" s="384" t="s">
        <v>442</v>
      </c>
      <c r="L50" s="384"/>
      <c r="M50" s="384"/>
      <c r="N50" s="384"/>
      <c r="O50" s="86"/>
    </row>
    <row r="51" spans="4:15" x14ac:dyDescent="0.2">
      <c r="D51" s="325" t="s">
        <v>421</v>
      </c>
      <c r="E51" s="325"/>
      <c r="F51" s="325"/>
      <c r="H51" s="87"/>
      <c r="I51" s="87"/>
      <c r="J51" s="61"/>
      <c r="K51" s="384" t="s">
        <v>192</v>
      </c>
      <c r="L51" s="384"/>
      <c r="M51" s="384"/>
      <c r="N51" s="384"/>
      <c r="O51" s="88"/>
    </row>
    <row r="53" spans="4:15" x14ac:dyDescent="0.2">
      <c r="O53" s="61"/>
    </row>
    <row r="54" spans="4:15" x14ac:dyDescent="0.2">
      <c r="O54" s="61"/>
    </row>
    <row r="56" spans="4:15" x14ac:dyDescent="0.2">
      <c r="M56" s="61"/>
      <c r="N56" s="61"/>
      <c r="O56" s="61"/>
    </row>
  </sheetData>
  <protectedRanges>
    <protectedRange sqref="M45" name="Rango1_3"/>
  </protectedRanges>
  <mergeCells count="28">
    <mergeCell ref="O7:O8"/>
    <mergeCell ref="C27:D27"/>
    <mergeCell ref="B7:D9"/>
    <mergeCell ref="E7:E9"/>
    <mergeCell ref="G7:G9"/>
    <mergeCell ref="H7:N7"/>
    <mergeCell ref="K49:N49"/>
    <mergeCell ref="K50:N50"/>
    <mergeCell ref="D50:F50"/>
    <mergeCell ref="D49:F49"/>
    <mergeCell ref="K51:N51"/>
    <mergeCell ref="D51:F51"/>
    <mergeCell ref="B1:Q1"/>
    <mergeCell ref="B2:Q2"/>
    <mergeCell ref="B3:Q3"/>
    <mergeCell ref="B4:Q4"/>
    <mergeCell ref="P41:Q41"/>
    <mergeCell ref="C30:D30"/>
    <mergeCell ref="C35:D35"/>
    <mergeCell ref="B37:D37"/>
    <mergeCell ref="B38:D38"/>
    <mergeCell ref="B39:D39"/>
    <mergeCell ref="C41:D41"/>
    <mergeCell ref="P7:Q7"/>
    <mergeCell ref="B10:D10"/>
    <mergeCell ref="C11:D11"/>
    <mergeCell ref="C14:D14"/>
    <mergeCell ref="C23:D23"/>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B2" sqref="B2:AD2"/>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09" t="s">
        <v>485</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1"/>
    </row>
    <row r="2" spans="1:30" ht="19.5" customHeight="1" x14ac:dyDescent="0.25">
      <c r="B2" s="447" t="s">
        <v>486</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9"/>
    </row>
    <row r="3" spans="1:30" x14ac:dyDescent="0.25">
      <c r="B3" s="450" t="s">
        <v>0</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2"/>
    </row>
    <row r="4" spans="1:30" x14ac:dyDescent="0.25">
      <c r="B4" s="450"/>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2"/>
    </row>
    <row r="5" spans="1:30" x14ac:dyDescent="0.25">
      <c r="B5" s="453" t="s">
        <v>487</v>
      </c>
      <c r="C5" s="454"/>
      <c r="D5" s="454"/>
      <c r="E5" s="454"/>
      <c r="F5" s="454"/>
      <c r="G5" s="454"/>
      <c r="H5" s="454"/>
      <c r="I5" s="454"/>
      <c r="J5" s="454"/>
      <c r="K5" s="454"/>
      <c r="L5" s="454"/>
      <c r="M5" s="454"/>
      <c r="N5" s="454"/>
      <c r="O5" s="454"/>
      <c r="P5" s="454"/>
      <c r="Q5" s="454"/>
      <c r="R5" s="454"/>
      <c r="S5" s="454"/>
      <c r="T5" s="454"/>
      <c r="U5" s="454"/>
      <c r="V5" s="454"/>
      <c r="W5" s="454"/>
      <c r="X5" s="454"/>
      <c r="Y5" s="454"/>
      <c r="Z5" s="320"/>
      <c r="AA5" s="320"/>
      <c r="AB5" s="320"/>
      <c r="AC5" s="320"/>
      <c r="AD5" s="321"/>
    </row>
    <row r="6" spans="1:30" s="2" customFormat="1" ht="35.1" customHeight="1" x14ac:dyDescent="0.25">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1190795.2</v>
      </c>
      <c r="AA16" s="17">
        <v>2234974.5</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496727.87</v>
      </c>
      <c r="AA17" s="17">
        <v>567654.48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1063584.1499999999</v>
      </c>
      <c r="AA18" s="17">
        <v>2263338.0499999998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3056744.49</v>
      </c>
      <c r="AA19" s="17">
        <v>6261575.4900000002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22426536</v>
      </c>
      <c r="AA29" s="17">
        <v>52374982.200000003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13173781.689999999</v>
      </c>
      <c r="AA30" s="17">
        <v>14304525.369999999</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133"/>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2762274.34</v>
      </c>
      <c r="AA44" s="17">
        <v>3916769.52</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834656.24</v>
      </c>
      <c r="AA45" s="17">
        <v>1629105.82</v>
      </c>
      <c r="AB45" s="17"/>
      <c r="AC45" s="11"/>
      <c r="AD45" s="18"/>
    </row>
    <row r="46" spans="2:30" ht="54.75" customHeight="1" x14ac:dyDescent="0.25">
      <c r="B46" s="8" t="s">
        <v>330</v>
      </c>
      <c r="C46" s="32"/>
      <c r="D46" s="10"/>
      <c r="E46" s="10"/>
      <c r="F46" s="25" t="s">
        <v>329</v>
      </c>
      <c r="G46" s="10"/>
      <c r="H46" s="11"/>
      <c r="I46" s="11"/>
      <c r="J46" s="11"/>
      <c r="K46" s="11"/>
      <c r="L46" s="12"/>
      <c r="M46" s="13"/>
      <c r="N46" s="13"/>
      <c r="O46" s="13"/>
      <c r="P46" s="11"/>
      <c r="Q46" s="11"/>
      <c r="R46" s="11"/>
      <c r="S46" s="11"/>
      <c r="T46" s="11"/>
      <c r="U46" s="12"/>
      <c r="V46" s="12"/>
      <c r="W46" s="37"/>
      <c r="X46" s="13"/>
      <c r="Y46" s="13"/>
      <c r="Z46" s="17">
        <v>421656.7</v>
      </c>
      <c r="AA46" s="17">
        <v>843313.4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177130.66</v>
      </c>
      <c r="AA47" s="17">
        <v>401428.88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145011.57999999999</v>
      </c>
      <c r="AA48" s="28">
        <v>301866.42</v>
      </c>
      <c r="AD48" s="18"/>
    </row>
    <row r="49" spans="2:30" ht="75" x14ac:dyDescent="0.25">
      <c r="B49" s="8"/>
      <c r="C49" s="11"/>
      <c r="D49" s="10"/>
      <c r="E49" s="10"/>
      <c r="F49" s="25" t="s">
        <v>422</v>
      </c>
      <c r="G49" s="10"/>
      <c r="H49" s="11"/>
      <c r="I49" s="11"/>
      <c r="J49" s="11"/>
      <c r="K49" s="11"/>
      <c r="L49" s="12"/>
      <c r="M49" s="13"/>
      <c r="N49" s="13"/>
      <c r="O49" s="13"/>
      <c r="P49" s="11"/>
      <c r="Q49" s="11"/>
      <c r="R49" s="11"/>
      <c r="S49" s="11"/>
      <c r="T49" s="11"/>
      <c r="U49" s="12"/>
      <c r="V49" s="12"/>
      <c r="W49" s="11"/>
      <c r="X49" s="13"/>
      <c r="Y49" s="13"/>
      <c r="Z49" s="17">
        <v>364133.66</v>
      </c>
      <c r="AA49" s="17">
        <v>736745.58</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845348.76</v>
      </c>
      <c r="AA58" s="17">
        <v>695485.5</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438237</v>
      </c>
      <c r="AA59" s="17">
        <v>1290868.31</v>
      </c>
      <c r="AB59" s="17"/>
      <c r="AC59" s="11"/>
      <c r="AD59" s="18"/>
    </row>
    <row r="60" spans="2:30" x14ac:dyDescent="0.25">
      <c r="U60" s="27"/>
      <c r="V60" s="27"/>
    </row>
    <row r="61" spans="2:30" x14ac:dyDescent="0.25">
      <c r="B61" s="26" t="s">
        <v>226</v>
      </c>
      <c r="U61" s="27"/>
      <c r="V61" s="27"/>
      <c r="Y61" s="132"/>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57" t="s">
        <v>191</v>
      </c>
      <c r="H67" s="457"/>
      <c r="I67" s="457"/>
      <c r="U67" s="27"/>
      <c r="V67" s="27"/>
      <c r="Y67" s="456" t="s">
        <v>191</v>
      </c>
      <c r="Z67" s="456"/>
      <c r="AA67" s="456"/>
      <c r="AB67" s="456"/>
    </row>
    <row r="68" spans="7:28" x14ac:dyDescent="0.25">
      <c r="G68" s="325" t="s">
        <v>418</v>
      </c>
      <c r="H68" s="325"/>
      <c r="I68" s="325"/>
      <c r="U68" s="27"/>
      <c r="V68" s="27"/>
      <c r="Y68" s="384" t="s">
        <v>442</v>
      </c>
      <c r="Z68" s="384"/>
      <c r="AA68" s="384"/>
      <c r="AB68" s="384"/>
    </row>
    <row r="69" spans="7:28" x14ac:dyDescent="0.25">
      <c r="G69" s="325" t="s">
        <v>421</v>
      </c>
      <c r="H69" s="325"/>
      <c r="I69" s="325"/>
      <c r="U69" s="27"/>
      <c r="V69" s="27"/>
      <c r="Y69" s="384" t="s">
        <v>471</v>
      </c>
      <c r="Z69" s="384"/>
      <c r="AA69" s="384"/>
      <c r="AB69" s="384"/>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workbookViewId="0">
      <selection activeCell="B1" sqref="B1:I1"/>
    </sheetView>
  </sheetViews>
  <sheetFormatPr baseColWidth="10" defaultRowHeight="15" x14ac:dyDescent="0.25"/>
  <cols>
    <col min="3" max="3" width="56.28515625" customWidth="1"/>
    <col min="4" max="9" width="15" customWidth="1"/>
  </cols>
  <sheetData>
    <row r="1" spans="2:9" x14ac:dyDescent="0.25">
      <c r="B1" s="347" t="s">
        <v>485</v>
      </c>
      <c r="C1" s="348"/>
      <c r="D1" s="348"/>
      <c r="E1" s="348"/>
      <c r="F1" s="348"/>
      <c r="G1" s="348"/>
      <c r="H1" s="348"/>
      <c r="I1" s="349"/>
    </row>
    <row r="2" spans="2:9" ht="33.75" customHeight="1" x14ac:dyDescent="0.25">
      <c r="B2" s="329" t="s">
        <v>473</v>
      </c>
      <c r="C2" s="330"/>
      <c r="D2" s="330"/>
      <c r="E2" s="330"/>
      <c r="F2" s="330"/>
      <c r="G2" s="330"/>
      <c r="H2" s="330"/>
      <c r="I2" s="331"/>
    </row>
    <row r="3" spans="2:9" x14ac:dyDescent="0.25">
      <c r="B3" s="353" t="s">
        <v>468</v>
      </c>
      <c r="C3" s="354"/>
      <c r="D3" s="338" t="s">
        <v>409</v>
      </c>
      <c r="E3" s="338"/>
      <c r="F3" s="338"/>
      <c r="G3" s="338"/>
      <c r="H3" s="338"/>
      <c r="I3" s="339" t="s">
        <v>315</v>
      </c>
    </row>
    <row r="4" spans="2:9" ht="22.5" x14ac:dyDescent="0.25">
      <c r="B4" s="355"/>
      <c r="C4" s="356"/>
      <c r="D4" s="127" t="s">
        <v>258</v>
      </c>
      <c r="E4" s="224" t="s">
        <v>316</v>
      </c>
      <c r="F4" s="224" t="s">
        <v>204</v>
      </c>
      <c r="G4" s="224" t="s">
        <v>206</v>
      </c>
      <c r="H4" s="129" t="s">
        <v>317</v>
      </c>
      <c r="I4" s="340"/>
    </row>
    <row r="5" spans="2:9" x14ac:dyDescent="0.25">
      <c r="B5" s="357"/>
      <c r="C5" s="358"/>
      <c r="D5" s="130" t="s">
        <v>318</v>
      </c>
      <c r="E5" s="131" t="s">
        <v>319</v>
      </c>
      <c r="F5" s="131" t="s">
        <v>410</v>
      </c>
      <c r="G5" s="131" t="s">
        <v>320</v>
      </c>
      <c r="H5" s="131" t="s">
        <v>73</v>
      </c>
      <c r="I5" s="131" t="s">
        <v>411</v>
      </c>
    </row>
    <row r="6" spans="2:9" x14ac:dyDescent="0.25">
      <c r="B6" s="359" t="s">
        <v>469</v>
      </c>
      <c r="C6" s="360"/>
      <c r="D6" s="255"/>
      <c r="E6" s="255"/>
      <c r="F6" s="255"/>
      <c r="G6" s="255"/>
      <c r="H6" s="255"/>
      <c r="I6" s="255"/>
    </row>
    <row r="7" spans="2:9" x14ac:dyDescent="0.25">
      <c r="B7" s="361"/>
      <c r="C7" s="362"/>
      <c r="D7" s="246"/>
      <c r="E7" s="246"/>
      <c r="F7" s="246"/>
      <c r="G7" s="246"/>
      <c r="H7" s="246"/>
      <c r="I7" s="246"/>
    </row>
    <row r="8" spans="2:9" x14ac:dyDescent="0.25">
      <c r="B8" s="361"/>
      <c r="C8" s="362"/>
      <c r="D8" s="246"/>
      <c r="E8" s="246"/>
      <c r="F8" s="246"/>
      <c r="G8" s="246"/>
      <c r="H8" s="246"/>
      <c r="I8" s="246"/>
    </row>
    <row r="9" spans="2:9" x14ac:dyDescent="0.25">
      <c r="B9" s="361"/>
      <c r="C9" s="362"/>
      <c r="D9" s="246"/>
      <c r="E9" s="246"/>
      <c r="F9" s="246"/>
      <c r="G9" s="246"/>
      <c r="H9" s="246"/>
      <c r="I9" s="246"/>
    </row>
    <row r="10" spans="2:9" x14ac:dyDescent="0.25">
      <c r="B10" s="361"/>
      <c r="C10" s="362"/>
      <c r="D10" s="246"/>
      <c r="E10" s="246"/>
      <c r="F10" s="246"/>
      <c r="G10" s="246"/>
      <c r="H10" s="246"/>
      <c r="I10" s="246"/>
    </row>
    <row r="11" spans="2:9" x14ac:dyDescent="0.25">
      <c r="B11" s="361"/>
      <c r="C11" s="362"/>
      <c r="D11" s="246"/>
      <c r="E11" s="246"/>
      <c r="F11" s="246"/>
      <c r="G11" s="246"/>
      <c r="H11" s="246"/>
      <c r="I11" s="246"/>
    </row>
    <row r="12" spans="2:9" x14ac:dyDescent="0.25">
      <c r="B12" s="256"/>
      <c r="C12" s="257"/>
      <c r="D12" s="246"/>
      <c r="E12" s="246"/>
      <c r="F12" s="246"/>
      <c r="G12" s="246"/>
      <c r="H12" s="246"/>
      <c r="I12" s="246"/>
    </row>
    <row r="13" spans="2:9" x14ac:dyDescent="0.25">
      <c r="B13" s="351" t="s">
        <v>470</v>
      </c>
      <c r="C13" s="352"/>
      <c r="D13" s="246">
        <v>0</v>
      </c>
      <c r="E13" s="273">
        <v>53957992.979999997</v>
      </c>
      <c r="F13" s="246">
        <f>D13+E13</f>
        <v>53957992.979999997</v>
      </c>
      <c r="G13" s="273">
        <v>53957992.979999997</v>
      </c>
      <c r="H13" s="273">
        <v>53957992.979999997</v>
      </c>
      <c r="I13" s="246">
        <f>H13-D13</f>
        <v>53957992.979999997</v>
      </c>
    </row>
    <row r="14" spans="2:9" x14ac:dyDescent="0.25">
      <c r="B14" s="351"/>
      <c r="C14" s="352"/>
      <c r="D14" s="246"/>
      <c r="E14" s="246"/>
      <c r="F14" s="246"/>
      <c r="G14" s="246"/>
      <c r="H14" s="246"/>
      <c r="I14" s="246"/>
    </row>
    <row r="15" spans="2:9" x14ac:dyDescent="0.25">
      <c r="B15" s="351"/>
      <c r="C15" s="352"/>
      <c r="D15" s="246"/>
      <c r="E15" s="246"/>
      <c r="F15" s="246"/>
      <c r="G15" s="246"/>
      <c r="H15" s="246"/>
      <c r="I15" s="246"/>
    </row>
    <row r="16" spans="2:9" x14ac:dyDescent="0.25">
      <c r="B16" s="351"/>
      <c r="C16" s="352"/>
      <c r="D16" s="246"/>
      <c r="E16" s="246"/>
      <c r="F16" s="246"/>
      <c r="G16" s="246"/>
      <c r="H16" s="246"/>
      <c r="I16" s="246"/>
    </row>
    <row r="17" spans="2:9" x14ac:dyDescent="0.25">
      <c r="B17" s="351"/>
      <c r="C17" s="352"/>
      <c r="D17" s="246"/>
      <c r="E17" s="246"/>
      <c r="F17" s="246"/>
      <c r="G17" s="246"/>
      <c r="H17" s="246"/>
      <c r="I17" s="246"/>
    </row>
    <row r="18" spans="2:9" x14ac:dyDescent="0.25">
      <c r="B18" s="351"/>
      <c r="C18" s="352"/>
      <c r="D18" s="246"/>
      <c r="E18" s="246"/>
      <c r="F18" s="246"/>
      <c r="G18" s="246"/>
      <c r="H18" s="246"/>
      <c r="I18" s="246"/>
    </row>
    <row r="19" spans="2:9" x14ac:dyDescent="0.25">
      <c r="B19" s="258"/>
      <c r="C19" s="259"/>
      <c r="D19" s="246"/>
      <c r="E19" s="246"/>
      <c r="F19" s="246"/>
      <c r="G19" s="246"/>
      <c r="H19" s="246"/>
      <c r="I19" s="246"/>
    </row>
    <row r="20" spans="2:9" x14ac:dyDescent="0.25">
      <c r="B20" s="258"/>
      <c r="C20" s="259"/>
      <c r="D20" s="246"/>
      <c r="E20" s="246"/>
      <c r="F20" s="246"/>
      <c r="G20" s="246"/>
      <c r="H20" s="246"/>
      <c r="I20" s="246"/>
    </row>
    <row r="21" spans="2:9" x14ac:dyDescent="0.25">
      <c r="B21" s="260"/>
      <c r="C21" s="259"/>
      <c r="D21" s="261"/>
      <c r="E21" s="261"/>
      <c r="F21" s="261"/>
      <c r="G21" s="261"/>
      <c r="H21" s="261"/>
      <c r="I21" s="261"/>
    </row>
    <row r="22" spans="2:9" x14ac:dyDescent="0.25">
      <c r="B22" s="262"/>
      <c r="C22" s="263" t="s">
        <v>328</v>
      </c>
      <c r="D22" s="264">
        <f>D10+D13+D18+D19+D20+D17</f>
        <v>0</v>
      </c>
      <c r="E22" s="264">
        <f>E10+E13+E18+E19+E20+E17</f>
        <v>53957992.979999997</v>
      </c>
      <c r="F22" s="264">
        <f>F10+F13+F18+F19+F20+F17</f>
        <v>53957992.979999997</v>
      </c>
      <c r="G22" s="264">
        <f>G10+G13+G18+G19+G20+G17</f>
        <v>53957992.979999997</v>
      </c>
      <c r="H22" s="264">
        <f>H10+H13+H18+H19+H20+H17</f>
        <v>53957992.979999997</v>
      </c>
      <c r="I22" s="265">
        <v>0</v>
      </c>
    </row>
    <row r="23" spans="2:9" x14ac:dyDescent="0.25">
      <c r="B23" s="266"/>
      <c r="C23" s="267"/>
      <c r="D23" s="268"/>
      <c r="E23" s="268"/>
      <c r="F23" s="269"/>
      <c r="G23" s="270" t="s">
        <v>412</v>
      </c>
      <c r="H23" s="271"/>
      <c r="I23" s="261"/>
    </row>
    <row r="24" spans="2:9" x14ac:dyDescent="0.25">
      <c r="B24" s="259" t="s">
        <v>226</v>
      </c>
      <c r="C24" s="259"/>
      <c r="D24" s="259"/>
      <c r="E24" s="259"/>
      <c r="F24" s="259"/>
      <c r="G24" s="259"/>
      <c r="H24" s="259"/>
      <c r="I24" s="259"/>
    </row>
    <row r="25" spans="2:9" x14ac:dyDescent="0.25">
      <c r="B25" s="259"/>
      <c r="C25" s="259"/>
      <c r="D25" s="259"/>
      <c r="E25" s="259"/>
      <c r="F25" s="259"/>
      <c r="G25" s="259"/>
      <c r="H25" s="259"/>
      <c r="I25" s="259"/>
    </row>
    <row r="26" spans="2:9" x14ac:dyDescent="0.25">
      <c r="B26" s="259"/>
      <c r="C26" s="259"/>
      <c r="D26" s="259"/>
      <c r="E26" s="259"/>
      <c r="F26" s="259"/>
      <c r="G26" s="259"/>
      <c r="H26" s="259"/>
      <c r="I26" s="259"/>
    </row>
    <row r="27" spans="2:9" x14ac:dyDescent="0.25">
      <c r="B27" s="259"/>
      <c r="C27" s="259"/>
      <c r="D27" s="259"/>
      <c r="E27" s="259"/>
      <c r="F27" s="259"/>
      <c r="G27" s="259"/>
      <c r="H27" s="259"/>
      <c r="I27" s="259"/>
    </row>
    <row r="28" spans="2:9" x14ac:dyDescent="0.25">
      <c r="B28" s="259"/>
      <c r="C28" s="259"/>
      <c r="D28" s="259"/>
      <c r="E28" s="259"/>
      <c r="F28" s="259"/>
      <c r="G28" s="259"/>
      <c r="H28" s="259"/>
      <c r="I28" s="259"/>
    </row>
    <row r="29" spans="2:9" x14ac:dyDescent="0.25">
      <c r="B29" s="259"/>
      <c r="C29" s="259"/>
      <c r="D29" s="259"/>
      <c r="E29" s="259"/>
      <c r="F29" s="259"/>
      <c r="G29" s="259"/>
      <c r="H29" s="259"/>
      <c r="I29" s="259"/>
    </row>
    <row r="30" spans="2:9" x14ac:dyDescent="0.25">
      <c r="B30" s="259"/>
      <c r="C30" s="325" t="s">
        <v>415</v>
      </c>
      <c r="D30" s="325"/>
      <c r="E30" s="259"/>
      <c r="F30" s="350"/>
      <c r="G30" s="350"/>
      <c r="H30" s="350"/>
      <c r="I30" s="259"/>
    </row>
    <row r="31" spans="2:9" x14ac:dyDescent="0.25">
      <c r="B31" s="259"/>
      <c r="C31" s="325" t="s">
        <v>418</v>
      </c>
      <c r="D31" s="325"/>
      <c r="E31" s="259"/>
      <c r="F31" s="325" t="s">
        <v>442</v>
      </c>
      <c r="G31" s="325"/>
      <c r="H31" s="325"/>
      <c r="I31" s="259"/>
    </row>
    <row r="32" spans="2:9" x14ac:dyDescent="0.25">
      <c r="B32" s="259"/>
      <c r="C32" s="325" t="s">
        <v>421</v>
      </c>
      <c r="D32" s="325"/>
      <c r="E32" s="259"/>
      <c r="F32" s="325" t="s">
        <v>471</v>
      </c>
      <c r="G32" s="325"/>
      <c r="H32" s="325"/>
      <c r="I32" s="259"/>
    </row>
  </sheetData>
  <mergeCells count="13">
    <mergeCell ref="B1:I1"/>
    <mergeCell ref="C30:D30"/>
    <mergeCell ref="C31:D31"/>
    <mergeCell ref="C32:D32"/>
    <mergeCell ref="F31:H31"/>
    <mergeCell ref="F32:H32"/>
    <mergeCell ref="F30:H30"/>
    <mergeCell ref="B13:C18"/>
    <mergeCell ref="B2:I2"/>
    <mergeCell ref="B3:C5"/>
    <mergeCell ref="D3:H3"/>
    <mergeCell ref="I3:I4"/>
    <mergeCell ref="B6:C1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4" workbookViewId="0">
      <selection sqref="A1:H1"/>
    </sheetView>
  </sheetViews>
  <sheetFormatPr baseColWidth="10" defaultColWidth="11.42578125" defaultRowHeight="11.25" x14ac:dyDescent="0.2"/>
  <cols>
    <col min="1" max="1" width="1.140625" style="94" customWidth="1"/>
    <col min="2" max="2" width="69" style="94" customWidth="1"/>
    <col min="3" max="8" width="15.7109375" style="94" customWidth="1"/>
    <col min="9" max="16384" width="11.42578125" style="94"/>
  </cols>
  <sheetData>
    <row r="1" spans="1:8" x14ac:dyDescent="0.2">
      <c r="A1" s="347" t="s">
        <v>485</v>
      </c>
      <c r="B1" s="348"/>
      <c r="C1" s="348"/>
      <c r="D1" s="348"/>
      <c r="E1" s="348"/>
      <c r="F1" s="348"/>
      <c r="G1" s="348"/>
      <c r="H1" s="349"/>
    </row>
    <row r="2" spans="1:8" ht="45" customHeight="1" x14ac:dyDescent="0.2">
      <c r="A2" s="374" t="s">
        <v>474</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03"/>
      <c r="B6" s="104"/>
      <c r="C6" s="105"/>
      <c r="D6" s="105"/>
      <c r="E6" s="105"/>
      <c r="F6" s="105"/>
      <c r="G6" s="105"/>
      <c r="H6" s="105"/>
    </row>
    <row r="7" spans="1:8" x14ac:dyDescent="0.2">
      <c r="A7" s="106"/>
      <c r="B7" s="107" t="s">
        <v>449</v>
      </c>
      <c r="C7" s="98">
        <v>4570500.57</v>
      </c>
      <c r="D7" s="287">
        <v>2259990.31</v>
      </c>
      <c r="E7" s="98">
        <f>C7+D7</f>
        <v>6830490.8800000008</v>
      </c>
      <c r="F7" s="288">
        <v>6290235.0899999999</v>
      </c>
      <c r="G7" s="289">
        <v>6290235.0899999999</v>
      </c>
      <c r="H7" s="98">
        <f>E7-F7</f>
        <v>540255.79000000097</v>
      </c>
    </row>
    <row r="8" spans="1:8" x14ac:dyDescent="0.2">
      <c r="A8" s="106"/>
      <c r="B8" s="107" t="s">
        <v>450</v>
      </c>
      <c r="C8" s="98">
        <v>27798588.789999999</v>
      </c>
      <c r="D8" s="287">
        <v>46230138.289999999</v>
      </c>
      <c r="E8" s="98">
        <f t="shared" ref="E8:E13" si="0">C8+D8</f>
        <v>74028727.079999998</v>
      </c>
      <c r="F8" s="288">
        <v>61690123.119999997</v>
      </c>
      <c r="G8" s="289">
        <v>61690123.119999997</v>
      </c>
      <c r="H8" s="98">
        <f t="shared" ref="H8:H13" si="1">E8-F8</f>
        <v>12338603.960000001</v>
      </c>
    </row>
    <row r="9" spans="1:8" x14ac:dyDescent="0.2">
      <c r="A9" s="106"/>
      <c r="B9" s="107" t="s">
        <v>451</v>
      </c>
      <c r="C9" s="98">
        <v>4018298.28</v>
      </c>
      <c r="D9" s="287">
        <v>2370890.46</v>
      </c>
      <c r="E9" s="98">
        <f t="shared" si="0"/>
        <v>6389188.7400000002</v>
      </c>
      <c r="F9" s="288">
        <v>5270511.71</v>
      </c>
      <c r="G9" s="289">
        <v>5270511.71</v>
      </c>
      <c r="H9" s="98">
        <f t="shared" si="1"/>
        <v>1118677.0300000003</v>
      </c>
    </row>
    <row r="10" spans="1:8" x14ac:dyDescent="0.2">
      <c r="A10" s="106"/>
      <c r="B10" s="107" t="s">
        <v>452</v>
      </c>
      <c r="C10" s="98">
        <v>23682929.420000002</v>
      </c>
      <c r="D10" s="287">
        <v>12663026.99</v>
      </c>
      <c r="E10" s="98">
        <f t="shared" si="0"/>
        <v>36345956.410000004</v>
      </c>
      <c r="F10" s="288">
        <v>31070394.140000001</v>
      </c>
      <c r="G10" s="289">
        <v>31070394.140000001</v>
      </c>
      <c r="H10" s="98">
        <f t="shared" si="1"/>
        <v>5275562.2700000033</v>
      </c>
    </row>
    <row r="11" spans="1:8" x14ac:dyDescent="0.2">
      <c r="A11" s="106"/>
      <c r="B11" s="107" t="s">
        <v>453</v>
      </c>
      <c r="C11" s="98">
        <v>575845.26</v>
      </c>
      <c r="D11" s="287">
        <v>575494.69999999995</v>
      </c>
      <c r="E11" s="98">
        <f t="shared" si="0"/>
        <v>1151339.96</v>
      </c>
      <c r="F11" s="288">
        <v>1137936.24</v>
      </c>
      <c r="G11" s="289">
        <v>1137936.24</v>
      </c>
      <c r="H11" s="98">
        <f t="shared" si="1"/>
        <v>13403.719999999972</v>
      </c>
    </row>
    <row r="12" spans="1:8" x14ac:dyDescent="0.2">
      <c r="A12" s="106"/>
      <c r="B12" s="107" t="s">
        <v>396</v>
      </c>
      <c r="C12" s="98">
        <v>0</v>
      </c>
      <c r="D12" s="287">
        <v>0</v>
      </c>
      <c r="E12" s="98">
        <f t="shared" si="0"/>
        <v>0</v>
      </c>
      <c r="F12" s="288">
        <v>0</v>
      </c>
      <c r="G12" s="289">
        <v>0</v>
      </c>
      <c r="H12" s="98">
        <f t="shared" si="1"/>
        <v>0</v>
      </c>
    </row>
    <row r="13" spans="1:8" x14ac:dyDescent="0.2">
      <c r="A13" s="106"/>
      <c r="B13" s="107" t="s">
        <v>397</v>
      </c>
      <c r="C13" s="98">
        <v>0</v>
      </c>
      <c r="D13" s="287">
        <v>0</v>
      </c>
      <c r="E13" s="98">
        <f t="shared" si="0"/>
        <v>0</v>
      </c>
      <c r="F13" s="288">
        <v>0</v>
      </c>
      <c r="G13" s="289">
        <v>0</v>
      </c>
      <c r="H13" s="98">
        <f t="shared" si="1"/>
        <v>0</v>
      </c>
    </row>
    <row r="14" spans="1:8" x14ac:dyDescent="0.2">
      <c r="A14" s="106"/>
      <c r="B14" s="107"/>
      <c r="C14" s="98"/>
      <c r="D14" s="98"/>
      <c r="E14" s="98"/>
      <c r="F14" s="98"/>
      <c r="G14" s="98"/>
      <c r="H14" s="98"/>
    </row>
    <row r="15" spans="1:8" x14ac:dyDescent="0.2">
      <c r="A15" s="108"/>
      <c r="B15" s="210" t="s">
        <v>225</v>
      </c>
      <c r="C15" s="110">
        <f t="shared" ref="C15:H15" si="2">SUM(C7:C14)</f>
        <v>60646162.32</v>
      </c>
      <c r="D15" s="110">
        <f t="shared" si="2"/>
        <v>64099540.750000007</v>
      </c>
      <c r="E15" s="110">
        <f t="shared" si="2"/>
        <v>124745703.06999998</v>
      </c>
      <c r="F15" s="110">
        <f t="shared" si="2"/>
        <v>105459200.29999998</v>
      </c>
      <c r="G15" s="110">
        <f t="shared" si="2"/>
        <v>105459200.29999998</v>
      </c>
      <c r="H15" s="110">
        <f t="shared" si="2"/>
        <v>19286502.770000003</v>
      </c>
    </row>
    <row r="18" spans="1:8" ht="45" customHeight="1" x14ac:dyDescent="0.2">
      <c r="A18" s="369" t="s">
        <v>475</v>
      </c>
      <c r="B18" s="370"/>
      <c r="C18" s="370"/>
      <c r="D18" s="370"/>
      <c r="E18" s="370"/>
      <c r="F18" s="370"/>
      <c r="G18" s="370"/>
      <c r="H18" s="371"/>
    </row>
    <row r="19" spans="1:8" x14ac:dyDescent="0.2">
      <c r="A19" s="363" t="s">
        <v>227</v>
      </c>
      <c r="B19" s="364"/>
      <c r="C19" s="369" t="s">
        <v>198</v>
      </c>
      <c r="D19" s="370"/>
      <c r="E19" s="370"/>
      <c r="F19" s="370"/>
      <c r="G19" s="371"/>
      <c r="H19" s="372" t="s">
        <v>199</v>
      </c>
    </row>
    <row r="20" spans="1:8" ht="22.5" x14ac:dyDescent="0.2">
      <c r="A20" s="365"/>
      <c r="B20" s="366"/>
      <c r="C20" s="95" t="s">
        <v>202</v>
      </c>
      <c r="D20" s="95" t="s">
        <v>203</v>
      </c>
      <c r="E20" s="95" t="s">
        <v>204</v>
      </c>
      <c r="F20" s="95" t="s">
        <v>206</v>
      </c>
      <c r="G20" s="95" t="s">
        <v>208</v>
      </c>
      <c r="H20" s="373"/>
    </row>
    <row r="21" spans="1:8" x14ac:dyDescent="0.2">
      <c r="A21" s="367"/>
      <c r="B21" s="368"/>
      <c r="C21" s="96">
        <v>1</v>
      </c>
      <c r="D21" s="96">
        <v>2</v>
      </c>
      <c r="E21" s="96" t="s">
        <v>211</v>
      </c>
      <c r="F21" s="96">
        <v>4</v>
      </c>
      <c r="G21" s="96">
        <v>5</v>
      </c>
      <c r="H21" s="96" t="s">
        <v>331</v>
      </c>
    </row>
    <row r="22" spans="1:8" x14ac:dyDescent="0.2">
      <c r="A22" s="106"/>
      <c r="B22" s="135" t="s">
        <v>426</v>
      </c>
      <c r="C22" s="98">
        <v>0</v>
      </c>
      <c r="D22" s="98">
        <v>0</v>
      </c>
      <c r="E22" s="98">
        <f>C22+D22</f>
        <v>0</v>
      </c>
      <c r="F22" s="98">
        <v>0</v>
      </c>
      <c r="G22" s="98">
        <v>0</v>
      </c>
      <c r="H22" s="98">
        <f>E22-F22</f>
        <v>0</v>
      </c>
    </row>
    <row r="23" spans="1:8" x14ac:dyDescent="0.2">
      <c r="A23" s="106"/>
      <c r="B23" s="135" t="s">
        <v>427</v>
      </c>
      <c r="C23" s="98">
        <v>0</v>
      </c>
      <c r="D23" s="98">
        <v>0</v>
      </c>
      <c r="E23" s="98">
        <f t="shared" ref="E23:E25" si="3">C23+D23</f>
        <v>0</v>
      </c>
      <c r="F23" s="98">
        <v>0</v>
      </c>
      <c r="G23" s="98">
        <v>0</v>
      </c>
      <c r="H23" s="98">
        <f t="shared" ref="H23:H25" si="4">E23-F23</f>
        <v>0</v>
      </c>
    </row>
    <row r="24" spans="1:8" x14ac:dyDescent="0.2">
      <c r="A24" s="106"/>
      <c r="B24" s="135" t="s">
        <v>428</v>
      </c>
      <c r="C24" s="98">
        <v>0</v>
      </c>
      <c r="D24" s="98">
        <v>0</v>
      </c>
      <c r="E24" s="98">
        <f t="shared" si="3"/>
        <v>0</v>
      </c>
      <c r="F24" s="98">
        <v>0</v>
      </c>
      <c r="G24" s="98">
        <v>0</v>
      </c>
      <c r="H24" s="98">
        <f t="shared" si="4"/>
        <v>0</v>
      </c>
    </row>
    <row r="25" spans="1:8" x14ac:dyDescent="0.2">
      <c r="A25" s="106"/>
      <c r="B25" s="135" t="s">
        <v>454</v>
      </c>
      <c r="C25" s="98">
        <v>0</v>
      </c>
      <c r="D25" s="98">
        <v>0</v>
      </c>
      <c r="E25" s="98">
        <f t="shared" si="3"/>
        <v>0</v>
      </c>
      <c r="F25" s="98">
        <v>0</v>
      </c>
      <c r="G25" s="98">
        <v>0</v>
      </c>
      <c r="H25" s="98">
        <f t="shared" si="4"/>
        <v>0</v>
      </c>
    </row>
    <row r="26" spans="1:8" x14ac:dyDescent="0.2">
      <c r="A26" s="108"/>
      <c r="B26" s="210" t="s">
        <v>225</v>
      </c>
      <c r="C26" s="110">
        <f t="shared" ref="C26:H26" si="5">SUM(C22:C25)</f>
        <v>0</v>
      </c>
      <c r="D26" s="110">
        <f t="shared" si="5"/>
        <v>0</v>
      </c>
      <c r="E26" s="110">
        <f t="shared" si="5"/>
        <v>0</v>
      </c>
      <c r="F26" s="110">
        <f t="shared" si="5"/>
        <v>0</v>
      </c>
      <c r="G26" s="110">
        <f t="shared" si="5"/>
        <v>0</v>
      </c>
      <c r="H26" s="110">
        <f t="shared" si="5"/>
        <v>0</v>
      </c>
    </row>
    <row r="29" spans="1:8" ht="45" customHeight="1" x14ac:dyDescent="0.2">
      <c r="A29" s="369" t="s">
        <v>476</v>
      </c>
      <c r="B29" s="370"/>
      <c r="C29" s="370"/>
      <c r="D29" s="370"/>
      <c r="E29" s="370"/>
      <c r="F29" s="370"/>
      <c r="G29" s="370"/>
      <c r="H29" s="371"/>
    </row>
    <row r="30" spans="1:8" x14ac:dyDescent="0.2">
      <c r="A30" s="363" t="s">
        <v>227</v>
      </c>
      <c r="B30" s="364"/>
      <c r="C30" s="369" t="s">
        <v>198</v>
      </c>
      <c r="D30" s="370"/>
      <c r="E30" s="370"/>
      <c r="F30" s="370"/>
      <c r="G30" s="371"/>
      <c r="H30" s="372" t="s">
        <v>199</v>
      </c>
    </row>
    <row r="31" spans="1:8" ht="22.5" x14ac:dyDescent="0.2">
      <c r="A31" s="365"/>
      <c r="B31" s="366"/>
      <c r="C31" s="95" t="s">
        <v>202</v>
      </c>
      <c r="D31" s="95" t="s">
        <v>203</v>
      </c>
      <c r="E31" s="95" t="s">
        <v>204</v>
      </c>
      <c r="F31" s="95" t="s">
        <v>206</v>
      </c>
      <c r="G31" s="95" t="s">
        <v>208</v>
      </c>
      <c r="H31" s="373"/>
    </row>
    <row r="32" spans="1:8" x14ac:dyDescent="0.2">
      <c r="A32" s="367"/>
      <c r="B32" s="368"/>
      <c r="C32" s="96">
        <v>1</v>
      </c>
      <c r="D32" s="96">
        <v>2</v>
      </c>
      <c r="E32" s="96" t="s">
        <v>211</v>
      </c>
      <c r="F32" s="96">
        <v>4</v>
      </c>
      <c r="G32" s="96">
        <v>5</v>
      </c>
      <c r="H32" s="96" t="s">
        <v>331</v>
      </c>
    </row>
    <row r="33" spans="1:8" x14ac:dyDescent="0.2">
      <c r="A33" s="106"/>
      <c r="B33" s="111" t="s">
        <v>398</v>
      </c>
      <c r="C33" s="98">
        <v>60646162.32</v>
      </c>
      <c r="D33" s="290">
        <v>64099540.75</v>
      </c>
      <c r="E33" s="98">
        <f t="shared" ref="E33:E39" si="6">C33+D33</f>
        <v>124745703.06999999</v>
      </c>
      <c r="F33" s="291">
        <v>105459200.3</v>
      </c>
      <c r="G33" s="292">
        <v>105459200.3</v>
      </c>
      <c r="H33" s="98">
        <f t="shared" ref="H33:H39" si="7">E33-F33</f>
        <v>19286502.769999996</v>
      </c>
    </row>
    <row r="34" spans="1:8" x14ac:dyDescent="0.2">
      <c r="A34" s="106"/>
      <c r="B34" s="111" t="s">
        <v>399</v>
      </c>
      <c r="C34" s="98">
        <v>0</v>
      </c>
      <c r="D34" s="98">
        <v>0</v>
      </c>
      <c r="E34" s="98">
        <f t="shared" si="6"/>
        <v>0</v>
      </c>
      <c r="F34" s="98">
        <v>0</v>
      </c>
      <c r="G34" s="98">
        <v>0</v>
      </c>
      <c r="H34" s="98">
        <f t="shared" si="7"/>
        <v>0</v>
      </c>
    </row>
    <row r="35" spans="1:8" x14ac:dyDescent="0.2">
      <c r="A35" s="106"/>
      <c r="B35" s="111" t="s">
        <v>400</v>
      </c>
      <c r="C35" s="98">
        <v>0</v>
      </c>
      <c r="D35" s="98">
        <v>0</v>
      </c>
      <c r="E35" s="98">
        <f t="shared" si="6"/>
        <v>0</v>
      </c>
      <c r="F35" s="98">
        <v>0</v>
      </c>
      <c r="G35" s="98">
        <v>0</v>
      </c>
      <c r="H35" s="98">
        <f t="shared" si="7"/>
        <v>0</v>
      </c>
    </row>
    <row r="36" spans="1:8" x14ac:dyDescent="0.2">
      <c r="A36" s="106"/>
      <c r="B36" s="111" t="s">
        <v>401</v>
      </c>
      <c r="C36" s="98">
        <v>0</v>
      </c>
      <c r="D36" s="98">
        <v>0</v>
      </c>
      <c r="E36" s="98">
        <f t="shared" si="6"/>
        <v>0</v>
      </c>
      <c r="F36" s="98">
        <v>0</v>
      </c>
      <c r="G36" s="98">
        <v>0</v>
      </c>
      <c r="H36" s="98">
        <f t="shared" si="7"/>
        <v>0</v>
      </c>
    </row>
    <row r="37" spans="1:8" ht="11.25" customHeight="1" x14ac:dyDescent="0.2">
      <c r="A37" s="106"/>
      <c r="B37" s="111" t="s">
        <v>402</v>
      </c>
      <c r="C37" s="98">
        <v>0</v>
      </c>
      <c r="D37" s="98">
        <v>0</v>
      </c>
      <c r="E37" s="98">
        <f t="shared" si="6"/>
        <v>0</v>
      </c>
      <c r="F37" s="98">
        <v>0</v>
      </c>
      <c r="G37" s="98">
        <v>0</v>
      </c>
      <c r="H37" s="98">
        <f t="shared" si="7"/>
        <v>0</v>
      </c>
    </row>
    <row r="38" spans="1:8" x14ac:dyDescent="0.2">
      <c r="A38" s="106"/>
      <c r="B38" s="111" t="s">
        <v>403</v>
      </c>
      <c r="C38" s="98">
        <v>0</v>
      </c>
      <c r="D38" s="98">
        <v>0</v>
      </c>
      <c r="E38" s="98">
        <f t="shared" si="6"/>
        <v>0</v>
      </c>
      <c r="F38" s="98">
        <v>0</v>
      </c>
      <c r="G38" s="98">
        <v>0</v>
      </c>
      <c r="H38" s="98">
        <f t="shared" si="7"/>
        <v>0</v>
      </c>
    </row>
    <row r="39" spans="1:8" x14ac:dyDescent="0.2">
      <c r="A39" s="106"/>
      <c r="B39" s="111" t="s">
        <v>404</v>
      </c>
      <c r="C39" s="98">
        <v>0</v>
      </c>
      <c r="D39" s="98">
        <v>0</v>
      </c>
      <c r="E39" s="98">
        <f t="shared" si="6"/>
        <v>0</v>
      </c>
      <c r="F39" s="98">
        <v>0</v>
      </c>
      <c r="G39" s="98">
        <v>0</v>
      </c>
      <c r="H39" s="98">
        <f t="shared" si="7"/>
        <v>0</v>
      </c>
    </row>
    <row r="40" spans="1:8" x14ac:dyDescent="0.2">
      <c r="A40" s="108"/>
      <c r="B40" s="210" t="s">
        <v>225</v>
      </c>
      <c r="C40" s="110">
        <f t="shared" ref="C40:H40" si="8">SUM(C33:C39)</f>
        <v>60646162.32</v>
      </c>
      <c r="D40" s="110">
        <f t="shared" si="8"/>
        <v>64099540.75</v>
      </c>
      <c r="E40" s="110">
        <f t="shared" si="8"/>
        <v>124745703.06999999</v>
      </c>
      <c r="F40" s="110">
        <f t="shared" si="8"/>
        <v>105459200.3</v>
      </c>
      <c r="G40" s="110">
        <f t="shared" si="8"/>
        <v>105459200.3</v>
      </c>
      <c r="H40" s="110">
        <f t="shared" si="8"/>
        <v>19286502.769999996</v>
      </c>
    </row>
    <row r="42" spans="1:8" x14ac:dyDescent="0.2">
      <c r="A42" s="94" t="s">
        <v>443</v>
      </c>
    </row>
    <row r="48" spans="1:8" x14ac:dyDescent="0.2">
      <c r="B48" s="325" t="s">
        <v>455</v>
      </c>
      <c r="C48" s="325"/>
      <c r="E48" s="328"/>
      <c r="F48" s="328"/>
      <c r="G48" s="328"/>
    </row>
    <row r="49" spans="2:8" ht="14.45" customHeight="1" x14ac:dyDescent="0.2">
      <c r="B49" s="325" t="s">
        <v>416</v>
      </c>
      <c r="C49" s="325"/>
      <c r="E49" s="325" t="s">
        <v>442</v>
      </c>
      <c r="F49" s="325"/>
      <c r="G49" s="325"/>
    </row>
    <row r="50" spans="2:8" ht="14.45" customHeight="1" x14ac:dyDescent="0.2">
      <c r="B50" s="325" t="s">
        <v>421</v>
      </c>
      <c r="C50" s="325"/>
      <c r="E50" s="325" t="s">
        <v>471</v>
      </c>
      <c r="F50" s="325"/>
      <c r="G50" s="325"/>
      <c r="H50" s="275"/>
    </row>
  </sheetData>
  <sheetProtection formatCells="0" formatColumns="0" formatRows="0" insertRows="0" deleteRows="0" autoFilter="0"/>
  <mergeCells count="19">
    <mergeCell ref="B49:C49"/>
    <mergeCell ref="B50:C50"/>
    <mergeCell ref="A29:H29"/>
    <mergeCell ref="A30:B32"/>
    <mergeCell ref="C30:G30"/>
    <mergeCell ref="H30:H31"/>
    <mergeCell ref="B48:C48"/>
    <mergeCell ref="E49:G49"/>
    <mergeCell ref="E50:G50"/>
    <mergeCell ref="E48:G48"/>
    <mergeCell ref="A1:H1"/>
    <mergeCell ref="A19:B21"/>
    <mergeCell ref="C19:G19"/>
    <mergeCell ref="H19:H20"/>
    <mergeCell ref="A2:H2"/>
    <mergeCell ref="A3:B5"/>
    <mergeCell ref="C3:G3"/>
    <mergeCell ref="H3:H4"/>
    <mergeCell ref="A18:H18"/>
  </mergeCells>
  <printOptions horizontalCentered="1"/>
  <pageMargins left="0.70866141732283472" right="0.70866141732283472" top="0.39370078740157483" bottom="0.74803149606299213" header="0.31496062992125984" footer="0.31496062992125984"/>
  <pageSetup paperSize="141" scale="77"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workbookViewId="0">
      <selection sqref="A1:H1"/>
    </sheetView>
  </sheetViews>
  <sheetFormatPr baseColWidth="10" defaultRowHeight="15" x14ac:dyDescent="0.25"/>
  <cols>
    <col min="2" max="2" width="51.42578125" customWidth="1"/>
    <col min="3" max="4" width="15" customWidth="1"/>
    <col min="5" max="5" width="16.42578125" customWidth="1"/>
    <col min="6" max="8" width="15" customWidth="1"/>
  </cols>
  <sheetData>
    <row r="1" spans="1:8" x14ac:dyDescent="0.25">
      <c r="A1" s="347" t="s">
        <v>485</v>
      </c>
      <c r="B1" s="348"/>
      <c r="C1" s="348"/>
      <c r="D1" s="348"/>
      <c r="E1" s="348"/>
      <c r="F1" s="348"/>
      <c r="G1" s="348"/>
      <c r="H1" s="349"/>
    </row>
    <row r="2" spans="1:8" ht="55.5" customHeight="1" x14ac:dyDescent="0.25">
      <c r="A2" s="374" t="s">
        <v>477</v>
      </c>
      <c r="B2" s="375"/>
      <c r="C2" s="375"/>
      <c r="D2" s="375"/>
      <c r="E2" s="375"/>
      <c r="F2" s="375"/>
      <c r="G2" s="375"/>
      <c r="H2" s="376"/>
    </row>
    <row r="3" spans="1:8" x14ac:dyDescent="0.25">
      <c r="A3" s="363" t="s">
        <v>227</v>
      </c>
      <c r="B3" s="364"/>
      <c r="C3" s="369" t="s">
        <v>198</v>
      </c>
      <c r="D3" s="370"/>
      <c r="E3" s="370"/>
      <c r="F3" s="370"/>
      <c r="G3" s="371"/>
      <c r="H3" s="372" t="s">
        <v>199</v>
      </c>
    </row>
    <row r="4" spans="1:8" ht="22.5" x14ac:dyDescent="0.25">
      <c r="A4" s="365"/>
      <c r="B4" s="366"/>
      <c r="C4" s="297" t="s">
        <v>202</v>
      </c>
      <c r="D4" s="297" t="s">
        <v>203</v>
      </c>
      <c r="E4" s="297" t="s">
        <v>204</v>
      </c>
      <c r="F4" s="297" t="s">
        <v>206</v>
      </c>
      <c r="G4" s="297" t="s">
        <v>208</v>
      </c>
      <c r="H4" s="373"/>
    </row>
    <row r="5" spans="1:8" x14ac:dyDescent="0.25">
      <c r="A5" s="367"/>
      <c r="B5" s="368"/>
      <c r="C5" s="298">
        <v>1</v>
      </c>
      <c r="D5" s="298">
        <v>2</v>
      </c>
      <c r="E5" s="298" t="s">
        <v>211</v>
      </c>
      <c r="F5" s="298">
        <v>4</v>
      </c>
      <c r="G5" s="298">
        <v>5</v>
      </c>
      <c r="H5" s="298" t="s">
        <v>331</v>
      </c>
    </row>
    <row r="6" spans="1:8" x14ac:dyDescent="0.25">
      <c r="A6" s="303" t="s">
        <v>307</v>
      </c>
      <c r="B6" s="295"/>
      <c r="C6" s="306">
        <v>40089333.199999996</v>
      </c>
      <c r="D6" s="306">
        <v>46729529.260000005</v>
      </c>
      <c r="E6" s="306">
        <v>86818862.460000008</v>
      </c>
      <c r="F6" s="306">
        <v>79784497.809999987</v>
      </c>
      <c r="G6" s="306">
        <v>79784497.809999987</v>
      </c>
      <c r="H6" s="306">
        <v>7034364.6500000209</v>
      </c>
    </row>
    <row r="7" spans="1:8" x14ac:dyDescent="0.25">
      <c r="A7" s="302">
        <v>1100</v>
      </c>
      <c r="B7" s="299" t="s">
        <v>332</v>
      </c>
      <c r="C7" s="301">
        <v>7193658.75</v>
      </c>
      <c r="D7" s="301">
        <v>7839650.7800000003</v>
      </c>
      <c r="E7" s="301">
        <v>15033309.530000001</v>
      </c>
      <c r="F7" s="301">
        <v>14821131.619999999</v>
      </c>
      <c r="G7" s="301">
        <v>14821131.619999999</v>
      </c>
      <c r="H7" s="301">
        <v>212177.91000000201</v>
      </c>
    </row>
    <row r="8" spans="1:8" x14ac:dyDescent="0.25">
      <c r="A8" s="302">
        <v>1200</v>
      </c>
      <c r="B8" s="299" t="s">
        <v>308</v>
      </c>
      <c r="C8" s="301">
        <v>13854512.890000001</v>
      </c>
      <c r="D8" s="301">
        <v>17696732.460000001</v>
      </c>
      <c r="E8" s="301">
        <v>31551245.350000001</v>
      </c>
      <c r="F8" s="301">
        <v>26900720.219999999</v>
      </c>
      <c r="G8" s="301">
        <v>26900720.219999999</v>
      </c>
      <c r="H8" s="301">
        <v>4650525.1300000027</v>
      </c>
    </row>
    <row r="9" spans="1:8" x14ac:dyDescent="0.25">
      <c r="A9" s="302">
        <v>1300</v>
      </c>
      <c r="B9" s="299" t="s">
        <v>333</v>
      </c>
      <c r="C9" s="301">
        <v>4571375.95</v>
      </c>
      <c r="D9" s="301">
        <v>4763791.07</v>
      </c>
      <c r="E9" s="301">
        <v>9335167.0199999996</v>
      </c>
      <c r="F9" s="301">
        <v>9314942.1199999992</v>
      </c>
      <c r="G9" s="301">
        <v>9314942.1199999992</v>
      </c>
      <c r="H9" s="301">
        <v>20224.900000000373</v>
      </c>
    </row>
    <row r="10" spans="1:8" x14ac:dyDescent="0.25">
      <c r="A10" s="302">
        <v>1400</v>
      </c>
      <c r="B10" s="299" t="s">
        <v>334</v>
      </c>
      <c r="C10" s="301">
        <v>6407968.8499999996</v>
      </c>
      <c r="D10" s="301">
        <v>7878788.3399999999</v>
      </c>
      <c r="E10" s="301">
        <v>14286757.189999999</v>
      </c>
      <c r="F10" s="301">
        <v>13488070.16</v>
      </c>
      <c r="G10" s="301">
        <v>13488070.16</v>
      </c>
      <c r="H10" s="301">
        <v>798687.02999999933</v>
      </c>
    </row>
    <row r="11" spans="1:8" x14ac:dyDescent="0.25">
      <c r="A11" s="302">
        <v>1500</v>
      </c>
      <c r="B11" s="299" t="s">
        <v>335</v>
      </c>
      <c r="C11" s="301">
        <v>7311816.7599999998</v>
      </c>
      <c r="D11" s="301">
        <v>8550566.6099999994</v>
      </c>
      <c r="E11" s="301">
        <v>15862383.369999999</v>
      </c>
      <c r="F11" s="301">
        <v>14540455.060000001</v>
      </c>
      <c r="G11" s="301">
        <v>14540455.060000001</v>
      </c>
      <c r="H11" s="301">
        <v>1321928.3099999987</v>
      </c>
    </row>
    <row r="12" spans="1:8" x14ac:dyDescent="0.25">
      <c r="A12" s="302">
        <v>1600</v>
      </c>
      <c r="B12" s="299" t="s">
        <v>336</v>
      </c>
      <c r="C12" s="301">
        <v>0</v>
      </c>
      <c r="D12" s="301">
        <v>0</v>
      </c>
      <c r="E12" s="301">
        <v>0</v>
      </c>
      <c r="F12" s="301">
        <v>0</v>
      </c>
      <c r="G12" s="301">
        <v>0</v>
      </c>
      <c r="H12" s="301">
        <v>0</v>
      </c>
    </row>
    <row r="13" spans="1:8" x14ac:dyDescent="0.25">
      <c r="A13" s="302">
        <v>1700</v>
      </c>
      <c r="B13" s="299" t="s">
        <v>337</v>
      </c>
      <c r="C13" s="301">
        <v>750000</v>
      </c>
      <c r="D13" s="301">
        <v>0</v>
      </c>
      <c r="E13" s="301">
        <v>750000</v>
      </c>
      <c r="F13" s="301">
        <v>719178.63</v>
      </c>
      <c r="G13" s="301">
        <v>719178.63</v>
      </c>
      <c r="H13" s="301">
        <v>30821.369999999995</v>
      </c>
    </row>
    <row r="14" spans="1:8" x14ac:dyDescent="0.25">
      <c r="A14" s="303" t="s">
        <v>338</v>
      </c>
      <c r="B14" s="295"/>
      <c r="C14" s="307">
        <v>3452302.97</v>
      </c>
      <c r="D14" s="307">
        <v>1178451.28</v>
      </c>
      <c r="E14" s="307">
        <v>4630754.25</v>
      </c>
      <c r="F14" s="307">
        <v>3764640.0300000003</v>
      </c>
      <c r="G14" s="307">
        <v>3764640.0300000003</v>
      </c>
      <c r="H14" s="307">
        <v>866114.21999999974</v>
      </c>
    </row>
    <row r="15" spans="1:8" x14ac:dyDescent="0.25">
      <c r="A15" s="302">
        <v>2100</v>
      </c>
      <c r="B15" s="299" t="s">
        <v>339</v>
      </c>
      <c r="C15" s="301">
        <v>801881.75</v>
      </c>
      <c r="D15" s="301">
        <v>346841.74</v>
      </c>
      <c r="E15" s="301">
        <v>1148723.49</v>
      </c>
      <c r="F15" s="301">
        <v>965911.45</v>
      </c>
      <c r="G15" s="301">
        <v>965911.45</v>
      </c>
      <c r="H15" s="301">
        <v>182812.04000000004</v>
      </c>
    </row>
    <row r="16" spans="1:8" x14ac:dyDescent="0.25">
      <c r="A16" s="302">
        <v>2200</v>
      </c>
      <c r="B16" s="299" t="s">
        <v>340</v>
      </c>
      <c r="C16" s="301">
        <v>260139</v>
      </c>
      <c r="D16" s="301">
        <v>60626.23</v>
      </c>
      <c r="E16" s="301">
        <v>320765.23</v>
      </c>
      <c r="F16" s="301">
        <v>74778.570000000007</v>
      </c>
      <c r="G16" s="301">
        <v>74778.570000000007</v>
      </c>
      <c r="H16" s="301">
        <v>245986.65999999997</v>
      </c>
    </row>
    <row r="17" spans="1:8" x14ac:dyDescent="0.25">
      <c r="A17" s="302">
        <v>2300</v>
      </c>
      <c r="B17" s="299" t="s">
        <v>341</v>
      </c>
      <c r="C17" s="301">
        <v>500.04</v>
      </c>
      <c r="D17" s="301">
        <v>2499.96</v>
      </c>
      <c r="E17" s="301">
        <v>3000</v>
      </c>
      <c r="F17" s="301">
        <v>2486</v>
      </c>
      <c r="G17" s="301">
        <v>2486</v>
      </c>
      <c r="H17" s="301">
        <v>514</v>
      </c>
    </row>
    <row r="18" spans="1:8" x14ac:dyDescent="0.25">
      <c r="A18" s="302">
        <v>2400</v>
      </c>
      <c r="B18" s="299" t="s">
        <v>342</v>
      </c>
      <c r="C18" s="301">
        <v>438916.37</v>
      </c>
      <c r="D18" s="301">
        <v>855368.09</v>
      </c>
      <c r="E18" s="301">
        <v>1294284.46</v>
      </c>
      <c r="F18" s="301">
        <v>1177151.18</v>
      </c>
      <c r="G18" s="301">
        <v>1177151.18</v>
      </c>
      <c r="H18" s="301">
        <v>117133.28000000003</v>
      </c>
    </row>
    <row r="19" spans="1:8" x14ac:dyDescent="0.25">
      <c r="A19" s="302">
        <v>2500</v>
      </c>
      <c r="B19" s="299" t="s">
        <v>343</v>
      </c>
      <c r="C19" s="301">
        <v>158508.35999999999</v>
      </c>
      <c r="D19" s="301">
        <v>236113.57</v>
      </c>
      <c r="E19" s="301">
        <v>394621.93</v>
      </c>
      <c r="F19" s="301">
        <v>337786.23</v>
      </c>
      <c r="G19" s="301">
        <v>337786.23</v>
      </c>
      <c r="H19" s="301">
        <v>56835.700000000012</v>
      </c>
    </row>
    <row r="20" spans="1:8" x14ac:dyDescent="0.25">
      <c r="A20" s="302">
        <v>2600</v>
      </c>
      <c r="B20" s="299" t="s">
        <v>309</v>
      </c>
      <c r="C20" s="301">
        <v>1600439.84</v>
      </c>
      <c r="D20" s="301">
        <v>-1137794.44</v>
      </c>
      <c r="E20" s="301">
        <v>462645.40000000014</v>
      </c>
      <c r="F20" s="301">
        <v>355849.73</v>
      </c>
      <c r="G20" s="301">
        <v>355849.73</v>
      </c>
      <c r="H20" s="301">
        <v>106795.67000000016</v>
      </c>
    </row>
    <row r="21" spans="1:8" x14ac:dyDescent="0.25">
      <c r="A21" s="302">
        <v>2700</v>
      </c>
      <c r="B21" s="299" t="s">
        <v>344</v>
      </c>
      <c r="C21" s="301">
        <v>30744.17</v>
      </c>
      <c r="D21" s="301">
        <v>101728.67</v>
      </c>
      <c r="E21" s="301">
        <v>132472.84</v>
      </c>
      <c r="F21" s="301">
        <v>108706.12</v>
      </c>
      <c r="G21" s="301">
        <v>108706.12</v>
      </c>
      <c r="H21" s="301">
        <v>23766.720000000001</v>
      </c>
    </row>
    <row r="22" spans="1:8" x14ac:dyDescent="0.25">
      <c r="A22" s="302">
        <v>2800</v>
      </c>
      <c r="B22" s="299" t="s">
        <v>345</v>
      </c>
      <c r="C22" s="301">
        <v>0</v>
      </c>
      <c r="D22" s="301">
        <v>0</v>
      </c>
      <c r="E22" s="301">
        <v>0</v>
      </c>
      <c r="F22" s="301">
        <v>0</v>
      </c>
      <c r="G22" s="301">
        <v>0</v>
      </c>
      <c r="H22" s="301">
        <v>0</v>
      </c>
    </row>
    <row r="23" spans="1:8" x14ac:dyDescent="0.25">
      <c r="A23" s="302">
        <v>2900</v>
      </c>
      <c r="B23" s="299" t="s">
        <v>346</v>
      </c>
      <c r="C23" s="301">
        <v>161173.44</v>
      </c>
      <c r="D23" s="301">
        <v>713067.46</v>
      </c>
      <c r="E23" s="301">
        <v>874240.89999999991</v>
      </c>
      <c r="F23" s="301">
        <v>741970.75</v>
      </c>
      <c r="G23" s="301">
        <v>741970.75</v>
      </c>
      <c r="H23" s="301">
        <v>132270.14999999991</v>
      </c>
    </row>
    <row r="24" spans="1:8" x14ac:dyDescent="0.25">
      <c r="A24" s="303" t="s">
        <v>310</v>
      </c>
      <c r="B24" s="295"/>
      <c r="C24" s="307">
        <v>16283486.149999999</v>
      </c>
      <c r="D24" s="307">
        <v>7682607.3499999996</v>
      </c>
      <c r="E24" s="307">
        <v>23966093.5</v>
      </c>
      <c r="F24" s="307">
        <v>18043918.809999999</v>
      </c>
      <c r="G24" s="307">
        <v>18043918.809999999</v>
      </c>
      <c r="H24" s="307">
        <v>5922174.6900000013</v>
      </c>
    </row>
    <row r="25" spans="1:8" x14ac:dyDescent="0.25">
      <c r="A25" s="302">
        <v>3100</v>
      </c>
      <c r="B25" s="299" t="s">
        <v>311</v>
      </c>
      <c r="C25" s="301">
        <v>3062181.65</v>
      </c>
      <c r="D25" s="301">
        <v>102642.15</v>
      </c>
      <c r="E25" s="301">
        <v>3164823.8</v>
      </c>
      <c r="F25" s="301">
        <v>2706497.76</v>
      </c>
      <c r="G25" s="301">
        <v>2706497.76</v>
      </c>
      <c r="H25" s="301">
        <v>458326.04000000004</v>
      </c>
    </row>
    <row r="26" spans="1:8" x14ac:dyDescent="0.25">
      <c r="A26" s="302">
        <v>3200</v>
      </c>
      <c r="B26" s="299" t="s">
        <v>347</v>
      </c>
      <c r="C26" s="301">
        <v>100900.82</v>
      </c>
      <c r="D26" s="301">
        <v>322770.84000000003</v>
      </c>
      <c r="E26" s="301">
        <v>423671.66000000003</v>
      </c>
      <c r="F26" s="301">
        <v>335775</v>
      </c>
      <c r="G26" s="301">
        <v>335775</v>
      </c>
      <c r="H26" s="301">
        <v>87896.660000000033</v>
      </c>
    </row>
    <row r="27" spans="1:8" x14ac:dyDescent="0.25">
      <c r="A27" s="302">
        <v>3300</v>
      </c>
      <c r="B27" s="299" t="s">
        <v>348</v>
      </c>
      <c r="C27" s="301">
        <v>4494046.42</v>
      </c>
      <c r="D27" s="301">
        <v>1129565.49</v>
      </c>
      <c r="E27" s="301">
        <v>5623611.9100000001</v>
      </c>
      <c r="F27" s="301">
        <v>4119101.43</v>
      </c>
      <c r="G27" s="301">
        <v>4119101.43</v>
      </c>
      <c r="H27" s="301">
        <v>1504510.48</v>
      </c>
    </row>
    <row r="28" spans="1:8" x14ac:dyDescent="0.25">
      <c r="A28" s="302">
        <v>3400</v>
      </c>
      <c r="B28" s="299" t="s">
        <v>349</v>
      </c>
      <c r="C28" s="301">
        <v>1506459.46</v>
      </c>
      <c r="D28" s="301">
        <v>61294.16</v>
      </c>
      <c r="E28" s="301">
        <v>1567753.6199999999</v>
      </c>
      <c r="F28" s="301">
        <v>567782.49</v>
      </c>
      <c r="G28" s="301">
        <v>567782.49</v>
      </c>
      <c r="H28" s="301">
        <v>999971.12999999989</v>
      </c>
    </row>
    <row r="29" spans="1:8" x14ac:dyDescent="0.25">
      <c r="A29" s="302">
        <v>3500</v>
      </c>
      <c r="B29" s="299" t="s">
        <v>350</v>
      </c>
      <c r="C29" s="301">
        <v>3843367.56</v>
      </c>
      <c r="D29" s="301">
        <v>4643324.1500000004</v>
      </c>
      <c r="E29" s="301">
        <v>8486691.7100000009</v>
      </c>
      <c r="F29" s="301">
        <v>7686018.9800000004</v>
      </c>
      <c r="G29" s="301">
        <v>7686018.9800000004</v>
      </c>
      <c r="H29" s="301">
        <v>800672.73000000045</v>
      </c>
    </row>
    <row r="30" spans="1:8" x14ac:dyDescent="0.25">
      <c r="A30" s="302">
        <v>3600</v>
      </c>
      <c r="B30" s="299" t="s">
        <v>351</v>
      </c>
      <c r="C30" s="301">
        <v>168340.52</v>
      </c>
      <c r="D30" s="301">
        <v>164840.51999999999</v>
      </c>
      <c r="E30" s="301">
        <v>333181.03999999998</v>
      </c>
      <c r="F30" s="301">
        <v>313190.42</v>
      </c>
      <c r="G30" s="301">
        <v>313190.42</v>
      </c>
      <c r="H30" s="301">
        <v>19990.619999999995</v>
      </c>
    </row>
    <row r="31" spans="1:8" x14ac:dyDescent="0.25">
      <c r="A31" s="302">
        <v>3700</v>
      </c>
      <c r="B31" s="299" t="s">
        <v>352</v>
      </c>
      <c r="C31" s="301">
        <v>412872.76</v>
      </c>
      <c r="D31" s="301">
        <v>348050.76</v>
      </c>
      <c r="E31" s="301">
        <v>760923.52</v>
      </c>
      <c r="F31" s="301">
        <v>142669.29</v>
      </c>
      <c r="G31" s="301">
        <v>142669.29</v>
      </c>
      <c r="H31" s="301">
        <v>618254.23</v>
      </c>
    </row>
    <row r="32" spans="1:8" x14ac:dyDescent="0.25">
      <c r="A32" s="302">
        <v>3800</v>
      </c>
      <c r="B32" s="299" t="s">
        <v>312</v>
      </c>
      <c r="C32" s="301">
        <v>652718.93999999994</v>
      </c>
      <c r="D32" s="301">
        <v>77334.12</v>
      </c>
      <c r="E32" s="301">
        <v>730053.05999999994</v>
      </c>
      <c r="F32" s="301">
        <v>129013.92</v>
      </c>
      <c r="G32" s="301">
        <v>129013.92</v>
      </c>
      <c r="H32" s="301">
        <v>601039.1399999999</v>
      </c>
    </row>
    <row r="33" spans="1:8" x14ac:dyDescent="0.25">
      <c r="A33" s="302">
        <v>3900</v>
      </c>
      <c r="B33" s="299" t="s">
        <v>283</v>
      </c>
      <c r="C33" s="301">
        <v>2042598.02</v>
      </c>
      <c r="D33" s="301">
        <v>832785.16</v>
      </c>
      <c r="E33" s="301">
        <v>2875383.18</v>
      </c>
      <c r="F33" s="301">
        <v>2043869.52</v>
      </c>
      <c r="G33" s="301">
        <v>2043869.52</v>
      </c>
      <c r="H33" s="301">
        <v>831513.66000000015</v>
      </c>
    </row>
    <row r="34" spans="1:8" x14ac:dyDescent="0.25">
      <c r="A34" s="303" t="s">
        <v>353</v>
      </c>
      <c r="B34" s="295"/>
      <c r="C34" s="307">
        <v>776540</v>
      </c>
      <c r="D34" s="307">
        <v>1264471.95</v>
      </c>
      <c r="E34" s="307">
        <v>2041011.95</v>
      </c>
      <c r="F34" s="307">
        <v>1200002.3799999999</v>
      </c>
      <c r="G34" s="307">
        <v>1200002.3799999999</v>
      </c>
      <c r="H34" s="307">
        <v>841009.57000000007</v>
      </c>
    </row>
    <row r="35" spans="1:8" x14ac:dyDescent="0.25">
      <c r="A35" s="302">
        <v>4100</v>
      </c>
      <c r="B35" s="299" t="s">
        <v>354</v>
      </c>
      <c r="C35" s="301">
        <v>0</v>
      </c>
      <c r="D35" s="301">
        <v>0</v>
      </c>
      <c r="E35" s="301">
        <v>0</v>
      </c>
      <c r="F35" s="301">
        <v>0</v>
      </c>
      <c r="G35" s="301">
        <v>0</v>
      </c>
      <c r="H35" s="301">
        <v>0</v>
      </c>
    </row>
    <row r="36" spans="1:8" x14ac:dyDescent="0.25">
      <c r="A36" s="302">
        <v>4200</v>
      </c>
      <c r="B36" s="299" t="s">
        <v>355</v>
      </c>
      <c r="C36" s="301">
        <v>0</v>
      </c>
      <c r="D36" s="301">
        <v>0</v>
      </c>
      <c r="E36" s="301">
        <v>0</v>
      </c>
      <c r="F36" s="301">
        <v>0</v>
      </c>
      <c r="G36" s="301">
        <v>0</v>
      </c>
      <c r="H36" s="301">
        <v>0</v>
      </c>
    </row>
    <row r="37" spans="1:8" x14ac:dyDescent="0.25">
      <c r="A37" s="302">
        <v>4300</v>
      </c>
      <c r="B37" s="299" t="s">
        <v>313</v>
      </c>
      <c r="C37" s="301">
        <v>0</v>
      </c>
      <c r="D37" s="301">
        <v>0</v>
      </c>
      <c r="E37" s="301">
        <v>0</v>
      </c>
      <c r="F37" s="301">
        <v>0</v>
      </c>
      <c r="G37" s="301">
        <v>0</v>
      </c>
      <c r="H37" s="301">
        <v>0</v>
      </c>
    </row>
    <row r="38" spans="1:8" x14ac:dyDescent="0.25">
      <c r="A38" s="302">
        <v>4400</v>
      </c>
      <c r="B38" s="299" t="s">
        <v>356</v>
      </c>
      <c r="C38" s="301">
        <v>776540</v>
      </c>
      <c r="D38" s="301">
        <v>1264471.95</v>
      </c>
      <c r="E38" s="301">
        <v>2041011.95</v>
      </c>
      <c r="F38" s="301">
        <v>1200002.3799999999</v>
      </c>
      <c r="G38" s="301">
        <v>1200002.3799999999</v>
      </c>
      <c r="H38" s="301">
        <v>841009.57000000007</v>
      </c>
    </row>
    <row r="39" spans="1:8" x14ac:dyDescent="0.25">
      <c r="A39" s="302">
        <v>4500</v>
      </c>
      <c r="B39" s="299" t="s">
        <v>357</v>
      </c>
      <c r="C39" s="301">
        <v>0</v>
      </c>
      <c r="D39" s="301">
        <v>0</v>
      </c>
      <c r="E39" s="301">
        <v>0</v>
      </c>
      <c r="F39" s="301">
        <v>0</v>
      </c>
      <c r="G39" s="301">
        <v>0</v>
      </c>
      <c r="H39" s="301">
        <v>0</v>
      </c>
    </row>
    <row r="40" spans="1:8" x14ac:dyDescent="0.25">
      <c r="A40" s="302">
        <v>4600</v>
      </c>
      <c r="B40" s="299" t="s">
        <v>358</v>
      </c>
      <c r="C40" s="301">
        <v>0</v>
      </c>
      <c r="D40" s="301">
        <v>0</v>
      </c>
      <c r="E40" s="301">
        <v>0</v>
      </c>
      <c r="F40" s="301">
        <v>0</v>
      </c>
      <c r="G40" s="301">
        <v>0</v>
      </c>
      <c r="H40" s="301">
        <v>0</v>
      </c>
    </row>
    <row r="41" spans="1:8" x14ac:dyDescent="0.25">
      <c r="A41" s="302">
        <v>4700</v>
      </c>
      <c r="B41" s="299" t="s">
        <v>359</v>
      </c>
      <c r="C41" s="301">
        <v>0</v>
      </c>
      <c r="D41" s="301">
        <v>0</v>
      </c>
      <c r="E41" s="301">
        <v>0</v>
      </c>
      <c r="F41" s="301">
        <v>0</v>
      </c>
      <c r="G41" s="301">
        <v>0</v>
      </c>
      <c r="H41" s="301">
        <v>0</v>
      </c>
    </row>
    <row r="42" spans="1:8" x14ac:dyDescent="0.25">
      <c r="A42" s="302">
        <v>4800</v>
      </c>
      <c r="B42" s="299" t="s">
        <v>360</v>
      </c>
      <c r="C42" s="301">
        <v>0</v>
      </c>
      <c r="D42" s="301">
        <v>0</v>
      </c>
      <c r="E42" s="301">
        <v>0</v>
      </c>
      <c r="F42" s="301">
        <v>0</v>
      </c>
      <c r="G42" s="301">
        <v>0</v>
      </c>
      <c r="H42" s="301">
        <v>0</v>
      </c>
    </row>
    <row r="43" spans="1:8" x14ac:dyDescent="0.25">
      <c r="A43" s="302">
        <v>4900</v>
      </c>
      <c r="B43" s="299" t="s">
        <v>361</v>
      </c>
      <c r="C43" s="301">
        <v>0</v>
      </c>
      <c r="D43" s="301">
        <v>0</v>
      </c>
      <c r="E43" s="301">
        <v>0</v>
      </c>
      <c r="F43" s="301">
        <v>0</v>
      </c>
      <c r="G43" s="301">
        <v>0</v>
      </c>
      <c r="H43" s="301">
        <v>0</v>
      </c>
    </row>
    <row r="44" spans="1:8" x14ac:dyDescent="0.25">
      <c r="A44" s="303" t="s">
        <v>362</v>
      </c>
      <c r="B44" s="295"/>
      <c r="C44" s="307">
        <v>44500</v>
      </c>
      <c r="D44" s="307">
        <v>5562725.7199999997</v>
      </c>
      <c r="E44" s="307">
        <v>5607225.7199999997</v>
      </c>
      <c r="F44" s="307">
        <v>984386.08000000007</v>
      </c>
      <c r="G44" s="307">
        <v>984386.08000000007</v>
      </c>
      <c r="H44" s="307">
        <v>4622839.6399999997</v>
      </c>
    </row>
    <row r="45" spans="1:8" x14ac:dyDescent="0.25">
      <c r="A45" s="302">
        <v>5100</v>
      </c>
      <c r="B45" s="299" t="s">
        <v>363</v>
      </c>
      <c r="C45" s="301">
        <v>27000</v>
      </c>
      <c r="D45" s="301">
        <v>4743201.67</v>
      </c>
      <c r="E45" s="301">
        <v>4770201.67</v>
      </c>
      <c r="F45" s="301">
        <v>191510.66</v>
      </c>
      <c r="G45" s="301">
        <v>191510.66</v>
      </c>
      <c r="H45" s="301">
        <v>4578691.01</v>
      </c>
    </row>
    <row r="46" spans="1:8" x14ac:dyDescent="0.25">
      <c r="A46" s="302">
        <v>5200</v>
      </c>
      <c r="B46" s="299" t="s">
        <v>364</v>
      </c>
      <c r="C46" s="301">
        <v>0</v>
      </c>
      <c r="D46" s="301">
        <v>0</v>
      </c>
      <c r="E46" s="301">
        <v>0</v>
      </c>
      <c r="F46" s="301">
        <v>0</v>
      </c>
      <c r="G46" s="301">
        <v>0</v>
      </c>
      <c r="H46" s="301">
        <v>0</v>
      </c>
    </row>
    <row r="47" spans="1:8" x14ac:dyDescent="0.25">
      <c r="A47" s="302">
        <v>5300</v>
      </c>
      <c r="B47" s="299" t="s">
        <v>365</v>
      </c>
      <c r="C47" s="301">
        <v>0</v>
      </c>
      <c r="D47" s="301">
        <v>0</v>
      </c>
      <c r="E47" s="301">
        <v>0</v>
      </c>
      <c r="F47" s="301">
        <v>0</v>
      </c>
      <c r="G47" s="301">
        <v>0</v>
      </c>
      <c r="H47" s="301">
        <v>0</v>
      </c>
    </row>
    <row r="48" spans="1:8" x14ac:dyDescent="0.25">
      <c r="A48" s="302">
        <v>5400</v>
      </c>
      <c r="B48" s="299" t="s">
        <v>366</v>
      </c>
      <c r="C48" s="301">
        <v>0</v>
      </c>
      <c r="D48" s="301">
        <v>0</v>
      </c>
      <c r="E48" s="301">
        <v>0</v>
      </c>
      <c r="F48" s="301">
        <v>0</v>
      </c>
      <c r="G48" s="301">
        <v>0</v>
      </c>
      <c r="H48" s="301">
        <v>0</v>
      </c>
    </row>
    <row r="49" spans="1:8" x14ac:dyDescent="0.25">
      <c r="A49" s="302">
        <v>5500</v>
      </c>
      <c r="B49" s="299" t="s">
        <v>367</v>
      </c>
      <c r="C49" s="301">
        <v>0</v>
      </c>
      <c r="D49" s="301">
        <v>0</v>
      </c>
      <c r="E49" s="301">
        <v>0</v>
      </c>
      <c r="F49" s="301">
        <v>0</v>
      </c>
      <c r="G49" s="301">
        <v>0</v>
      </c>
      <c r="H49" s="301">
        <v>0</v>
      </c>
    </row>
    <row r="50" spans="1:8" x14ac:dyDescent="0.25">
      <c r="A50" s="302">
        <v>5600</v>
      </c>
      <c r="B50" s="299" t="s">
        <v>368</v>
      </c>
      <c r="C50" s="301">
        <v>17500</v>
      </c>
      <c r="D50" s="301">
        <v>819524.05</v>
      </c>
      <c r="E50" s="301">
        <v>837024.05</v>
      </c>
      <c r="F50" s="301">
        <v>792875.42</v>
      </c>
      <c r="G50" s="301">
        <v>792875.42</v>
      </c>
      <c r="H50" s="301">
        <v>44148.630000000005</v>
      </c>
    </row>
    <row r="51" spans="1:8" x14ac:dyDescent="0.25">
      <c r="A51" s="302">
        <v>5700</v>
      </c>
      <c r="B51" s="299" t="s">
        <v>369</v>
      </c>
      <c r="C51" s="301">
        <v>0</v>
      </c>
      <c r="D51" s="301">
        <v>0</v>
      </c>
      <c r="E51" s="301">
        <v>0</v>
      </c>
      <c r="F51" s="301">
        <v>0</v>
      </c>
      <c r="G51" s="301">
        <v>0</v>
      </c>
      <c r="H51" s="301">
        <v>0</v>
      </c>
    </row>
    <row r="52" spans="1:8" x14ac:dyDescent="0.25">
      <c r="A52" s="302">
        <v>5800</v>
      </c>
      <c r="B52" s="299" t="s">
        <v>370</v>
      </c>
      <c r="C52" s="301">
        <v>0</v>
      </c>
      <c r="D52" s="301">
        <v>0</v>
      </c>
      <c r="E52" s="301">
        <v>0</v>
      </c>
      <c r="F52" s="301">
        <v>0</v>
      </c>
      <c r="G52" s="301">
        <v>0</v>
      </c>
      <c r="H52" s="301">
        <v>0</v>
      </c>
    </row>
    <row r="53" spans="1:8" x14ac:dyDescent="0.25">
      <c r="A53" s="302">
        <v>5900</v>
      </c>
      <c r="B53" s="299" t="s">
        <v>371</v>
      </c>
      <c r="C53" s="301">
        <v>0</v>
      </c>
      <c r="D53" s="301">
        <v>0</v>
      </c>
      <c r="E53" s="301">
        <v>0</v>
      </c>
      <c r="F53" s="301">
        <v>0</v>
      </c>
      <c r="G53" s="301">
        <v>0</v>
      </c>
      <c r="H53" s="301">
        <v>0</v>
      </c>
    </row>
    <row r="54" spans="1:8" x14ac:dyDescent="0.25">
      <c r="A54" s="303" t="s">
        <v>372</v>
      </c>
      <c r="B54" s="295"/>
      <c r="C54" s="307">
        <v>0</v>
      </c>
      <c r="D54" s="307">
        <v>1681755.19</v>
      </c>
      <c r="E54" s="307">
        <v>1681755.19</v>
      </c>
      <c r="F54" s="307">
        <v>1681755.19</v>
      </c>
      <c r="G54" s="307">
        <v>1681755.19</v>
      </c>
      <c r="H54" s="307">
        <v>0</v>
      </c>
    </row>
    <row r="55" spans="1:8" x14ac:dyDescent="0.25">
      <c r="A55" s="302">
        <v>6100</v>
      </c>
      <c r="B55" s="299" t="s">
        <v>373</v>
      </c>
      <c r="C55" s="301">
        <v>0</v>
      </c>
      <c r="D55" s="301">
        <v>0</v>
      </c>
      <c r="E55" s="301">
        <v>0</v>
      </c>
      <c r="F55" s="301">
        <v>0</v>
      </c>
      <c r="G55" s="301">
        <v>0</v>
      </c>
      <c r="H55" s="301">
        <v>0</v>
      </c>
    </row>
    <row r="56" spans="1:8" x14ac:dyDescent="0.25">
      <c r="A56" s="302">
        <v>6200</v>
      </c>
      <c r="B56" s="299" t="s">
        <v>374</v>
      </c>
      <c r="C56" s="301">
        <v>0</v>
      </c>
      <c r="D56" s="301">
        <v>1681755.19</v>
      </c>
      <c r="E56" s="301">
        <v>1681755.19</v>
      </c>
      <c r="F56" s="301">
        <v>1681755.19</v>
      </c>
      <c r="G56" s="301">
        <v>1681755.19</v>
      </c>
      <c r="H56" s="301">
        <v>0</v>
      </c>
    </row>
    <row r="57" spans="1:8" x14ac:dyDescent="0.25">
      <c r="A57" s="302">
        <v>6300</v>
      </c>
      <c r="B57" s="299" t="s">
        <v>375</v>
      </c>
      <c r="C57" s="301">
        <v>0</v>
      </c>
      <c r="D57" s="301">
        <v>0</v>
      </c>
      <c r="E57" s="301">
        <v>0</v>
      </c>
      <c r="F57" s="301">
        <v>0</v>
      </c>
      <c r="G57" s="301">
        <v>0</v>
      </c>
      <c r="H57" s="301">
        <v>0</v>
      </c>
    </row>
    <row r="58" spans="1:8" x14ac:dyDescent="0.25">
      <c r="A58" s="303" t="s">
        <v>376</v>
      </c>
      <c r="B58" s="295"/>
      <c r="C58" s="307">
        <v>0</v>
      </c>
      <c r="D58" s="307">
        <v>0</v>
      </c>
      <c r="E58" s="307">
        <v>0</v>
      </c>
      <c r="F58" s="307">
        <v>0</v>
      </c>
      <c r="G58" s="307">
        <v>0</v>
      </c>
      <c r="H58" s="307">
        <v>0</v>
      </c>
    </row>
    <row r="59" spans="1:8" hidden="1" x14ac:dyDescent="0.25">
      <c r="A59" s="302">
        <v>7100</v>
      </c>
      <c r="B59" s="299" t="s">
        <v>377</v>
      </c>
      <c r="C59" s="301">
        <v>0</v>
      </c>
      <c r="D59" s="301">
        <v>0</v>
      </c>
      <c r="E59" s="301">
        <v>0</v>
      </c>
      <c r="F59" s="301">
        <v>0</v>
      </c>
      <c r="G59" s="301">
        <v>0</v>
      </c>
      <c r="H59" s="301">
        <v>0</v>
      </c>
    </row>
    <row r="60" spans="1:8" hidden="1" x14ac:dyDescent="0.25">
      <c r="A60" s="302">
        <v>7200</v>
      </c>
      <c r="B60" s="299" t="s">
        <v>378</v>
      </c>
      <c r="C60" s="301">
        <v>0</v>
      </c>
      <c r="D60" s="301">
        <v>0</v>
      </c>
      <c r="E60" s="301">
        <v>0</v>
      </c>
      <c r="F60" s="301">
        <v>0</v>
      </c>
      <c r="G60" s="301">
        <v>0</v>
      </c>
      <c r="H60" s="301">
        <v>0</v>
      </c>
    </row>
    <row r="61" spans="1:8" hidden="1" x14ac:dyDescent="0.25">
      <c r="A61" s="302">
        <v>7300</v>
      </c>
      <c r="B61" s="299" t="s">
        <v>379</v>
      </c>
      <c r="C61" s="301">
        <v>0</v>
      </c>
      <c r="D61" s="301">
        <v>0</v>
      </c>
      <c r="E61" s="301">
        <v>0</v>
      </c>
      <c r="F61" s="301">
        <v>0</v>
      </c>
      <c r="G61" s="301">
        <v>0</v>
      </c>
      <c r="H61" s="301">
        <v>0</v>
      </c>
    </row>
    <row r="62" spans="1:8" hidden="1" x14ac:dyDescent="0.25">
      <c r="A62" s="302">
        <v>7400</v>
      </c>
      <c r="B62" s="299" t="s">
        <v>380</v>
      </c>
      <c r="C62" s="301">
        <v>0</v>
      </c>
      <c r="D62" s="301">
        <v>0</v>
      </c>
      <c r="E62" s="301">
        <v>0</v>
      </c>
      <c r="F62" s="301">
        <v>0</v>
      </c>
      <c r="G62" s="301">
        <v>0</v>
      </c>
      <c r="H62" s="301">
        <v>0</v>
      </c>
    </row>
    <row r="63" spans="1:8" hidden="1" x14ac:dyDescent="0.25">
      <c r="A63" s="302">
        <v>7500</v>
      </c>
      <c r="B63" s="299" t="s">
        <v>381</v>
      </c>
      <c r="C63" s="301">
        <v>0</v>
      </c>
      <c r="D63" s="301">
        <v>0</v>
      </c>
      <c r="E63" s="301">
        <v>0</v>
      </c>
      <c r="F63" s="301">
        <v>0</v>
      </c>
      <c r="G63" s="301">
        <v>0</v>
      </c>
      <c r="H63" s="301">
        <v>0</v>
      </c>
    </row>
    <row r="64" spans="1:8" hidden="1" x14ac:dyDescent="0.25">
      <c r="A64" s="302">
        <v>7600</v>
      </c>
      <c r="B64" s="299" t="s">
        <v>382</v>
      </c>
      <c r="C64" s="301">
        <v>0</v>
      </c>
      <c r="D64" s="301">
        <v>0</v>
      </c>
      <c r="E64" s="301">
        <v>0</v>
      </c>
      <c r="F64" s="301">
        <v>0</v>
      </c>
      <c r="G64" s="301">
        <v>0</v>
      </c>
      <c r="H64" s="301">
        <v>0</v>
      </c>
    </row>
    <row r="65" spans="1:8" hidden="1" x14ac:dyDescent="0.25">
      <c r="A65" s="302">
        <v>7900</v>
      </c>
      <c r="B65" s="299" t="s">
        <v>383</v>
      </c>
      <c r="C65" s="301">
        <v>0</v>
      </c>
      <c r="D65" s="301">
        <v>0</v>
      </c>
      <c r="E65" s="301">
        <v>0</v>
      </c>
      <c r="F65" s="301">
        <v>0</v>
      </c>
      <c r="G65" s="301">
        <v>0</v>
      </c>
      <c r="H65" s="301">
        <v>0</v>
      </c>
    </row>
    <row r="66" spans="1:8" x14ac:dyDescent="0.25">
      <c r="A66" s="303" t="s">
        <v>384</v>
      </c>
      <c r="B66" s="295"/>
      <c r="C66" s="307">
        <v>0</v>
      </c>
      <c r="D66" s="307">
        <v>0</v>
      </c>
      <c r="E66" s="307">
        <v>0</v>
      </c>
      <c r="F66" s="307">
        <v>0</v>
      </c>
      <c r="G66" s="307">
        <v>0</v>
      </c>
      <c r="H66" s="307">
        <v>0</v>
      </c>
    </row>
    <row r="67" spans="1:8" hidden="1" x14ac:dyDescent="0.25">
      <c r="A67" s="302">
        <v>8100</v>
      </c>
      <c r="B67" s="299" t="s">
        <v>385</v>
      </c>
      <c r="C67" s="301">
        <v>0</v>
      </c>
      <c r="D67" s="301">
        <v>0</v>
      </c>
      <c r="E67" s="301">
        <v>0</v>
      </c>
      <c r="F67" s="301">
        <v>0</v>
      </c>
      <c r="G67" s="301">
        <v>0</v>
      </c>
      <c r="H67" s="301">
        <v>0</v>
      </c>
    </row>
    <row r="68" spans="1:8" hidden="1" x14ac:dyDescent="0.25">
      <c r="A68" s="302">
        <v>8300</v>
      </c>
      <c r="B68" s="299" t="s">
        <v>386</v>
      </c>
      <c r="C68" s="301">
        <v>0</v>
      </c>
      <c r="D68" s="301">
        <v>0</v>
      </c>
      <c r="E68" s="301">
        <v>0</v>
      </c>
      <c r="F68" s="301">
        <v>0</v>
      </c>
      <c r="G68" s="301">
        <v>0</v>
      </c>
      <c r="H68" s="301">
        <v>0</v>
      </c>
    </row>
    <row r="69" spans="1:8" hidden="1" x14ac:dyDescent="0.25">
      <c r="A69" s="302">
        <v>8500</v>
      </c>
      <c r="B69" s="299" t="s">
        <v>387</v>
      </c>
      <c r="C69" s="301">
        <v>0</v>
      </c>
      <c r="D69" s="301">
        <v>0</v>
      </c>
      <c r="E69" s="301">
        <v>0</v>
      </c>
      <c r="F69" s="301">
        <v>0</v>
      </c>
      <c r="G69" s="301">
        <v>0</v>
      </c>
      <c r="H69" s="301">
        <v>0</v>
      </c>
    </row>
    <row r="70" spans="1:8" x14ac:dyDescent="0.25">
      <c r="A70" s="303" t="s">
        <v>388</v>
      </c>
      <c r="B70" s="295"/>
      <c r="C70" s="307">
        <v>0</v>
      </c>
      <c r="D70" s="307">
        <v>0</v>
      </c>
      <c r="E70" s="307">
        <v>0</v>
      </c>
      <c r="F70" s="307">
        <v>0</v>
      </c>
      <c r="G70" s="307">
        <v>0</v>
      </c>
      <c r="H70" s="307">
        <v>0</v>
      </c>
    </row>
    <row r="71" spans="1:8" hidden="1" x14ac:dyDescent="0.25">
      <c r="A71" s="302">
        <v>9100</v>
      </c>
      <c r="B71" s="299" t="s">
        <v>389</v>
      </c>
      <c r="C71" s="301">
        <v>0</v>
      </c>
      <c r="D71" s="301">
        <v>0</v>
      </c>
      <c r="E71" s="301">
        <v>0</v>
      </c>
      <c r="F71" s="301">
        <v>0</v>
      </c>
      <c r="G71" s="301">
        <v>0</v>
      </c>
      <c r="H71" s="301">
        <v>0</v>
      </c>
    </row>
    <row r="72" spans="1:8" hidden="1" x14ac:dyDescent="0.25">
      <c r="A72" s="302">
        <v>9200</v>
      </c>
      <c r="B72" s="299" t="s">
        <v>390</v>
      </c>
      <c r="C72" s="301">
        <v>0</v>
      </c>
      <c r="D72" s="301">
        <v>0</v>
      </c>
      <c r="E72" s="301">
        <v>0</v>
      </c>
      <c r="F72" s="301">
        <v>0</v>
      </c>
      <c r="G72" s="301">
        <v>0</v>
      </c>
      <c r="H72" s="301">
        <v>0</v>
      </c>
    </row>
    <row r="73" spans="1:8" hidden="1" x14ac:dyDescent="0.25">
      <c r="A73" s="302">
        <v>9300</v>
      </c>
      <c r="B73" s="299" t="s">
        <v>391</v>
      </c>
      <c r="C73" s="301">
        <v>0</v>
      </c>
      <c r="D73" s="301">
        <v>0</v>
      </c>
      <c r="E73" s="301">
        <v>0</v>
      </c>
      <c r="F73" s="301">
        <v>0</v>
      </c>
      <c r="G73" s="301">
        <v>0</v>
      </c>
      <c r="H73" s="301">
        <v>0</v>
      </c>
    </row>
    <row r="74" spans="1:8" hidden="1" x14ac:dyDescent="0.25">
      <c r="A74" s="302">
        <v>9400</v>
      </c>
      <c r="B74" s="299" t="s">
        <v>392</v>
      </c>
      <c r="C74" s="301">
        <v>0</v>
      </c>
      <c r="D74" s="301">
        <v>0</v>
      </c>
      <c r="E74" s="301">
        <v>0</v>
      </c>
      <c r="F74" s="301">
        <v>0</v>
      </c>
      <c r="G74" s="301">
        <v>0</v>
      </c>
      <c r="H74" s="301">
        <v>0</v>
      </c>
    </row>
    <row r="75" spans="1:8" hidden="1" x14ac:dyDescent="0.25">
      <c r="A75" s="302">
        <v>9500</v>
      </c>
      <c r="B75" s="299" t="s">
        <v>393</v>
      </c>
      <c r="C75" s="301">
        <v>0</v>
      </c>
      <c r="D75" s="301">
        <v>0</v>
      </c>
      <c r="E75" s="301">
        <v>0</v>
      </c>
      <c r="F75" s="301">
        <v>0</v>
      </c>
      <c r="G75" s="301">
        <v>0</v>
      </c>
      <c r="H75" s="301">
        <v>0</v>
      </c>
    </row>
    <row r="76" spans="1:8" hidden="1" x14ac:dyDescent="0.25">
      <c r="A76" s="302">
        <v>9600</v>
      </c>
      <c r="B76" s="299" t="s">
        <v>394</v>
      </c>
      <c r="C76" s="301">
        <v>0</v>
      </c>
      <c r="D76" s="301">
        <v>0</v>
      </c>
      <c r="E76" s="301">
        <v>0</v>
      </c>
      <c r="F76" s="301">
        <v>0</v>
      </c>
      <c r="G76" s="301">
        <v>0</v>
      </c>
      <c r="H76" s="301">
        <v>0</v>
      </c>
    </row>
    <row r="77" spans="1:8" hidden="1" x14ac:dyDescent="0.25">
      <c r="A77" s="305">
        <v>9900</v>
      </c>
      <c r="B77" s="300" t="s">
        <v>395</v>
      </c>
      <c r="C77" s="308">
        <v>0</v>
      </c>
      <c r="D77" s="308">
        <v>0</v>
      </c>
      <c r="E77" s="308">
        <v>0</v>
      </c>
      <c r="F77" s="308">
        <v>0</v>
      </c>
      <c r="G77" s="308">
        <v>0</v>
      </c>
      <c r="H77" s="308">
        <v>0</v>
      </c>
    </row>
    <row r="78" spans="1:8" x14ac:dyDescent="0.25">
      <c r="A78" s="296"/>
      <c r="B78" s="304" t="s">
        <v>225</v>
      </c>
      <c r="C78" s="309">
        <v>60646162.319999993</v>
      </c>
      <c r="D78" s="309">
        <v>64099540.750000007</v>
      </c>
      <c r="E78" s="309">
        <v>124745703.07000001</v>
      </c>
      <c r="F78" s="309">
        <v>105459200.29999998</v>
      </c>
      <c r="G78" s="309">
        <v>105459200.29999998</v>
      </c>
      <c r="H78" s="309">
        <v>19286502.770000022</v>
      </c>
    </row>
    <row r="80" spans="1:8" x14ac:dyDescent="0.25">
      <c r="A80" s="294" t="s">
        <v>443</v>
      </c>
      <c r="B80" s="293"/>
      <c r="C80" s="293"/>
      <c r="D80" s="293"/>
      <c r="E80" s="293"/>
      <c r="F80" s="293"/>
      <c r="G80" s="293"/>
      <c r="H80" s="293"/>
    </row>
    <row r="86" spans="2:7" x14ac:dyDescent="0.25">
      <c r="B86" s="276" t="s">
        <v>414</v>
      </c>
      <c r="C86" s="277"/>
      <c r="D86" s="277"/>
      <c r="E86" s="278"/>
      <c r="F86" s="378"/>
      <c r="G86" s="378"/>
    </row>
    <row r="87" spans="2:7" x14ac:dyDescent="0.25">
      <c r="B87" s="377" t="s">
        <v>418</v>
      </c>
      <c r="C87" s="377"/>
      <c r="D87" s="277"/>
      <c r="E87" s="377" t="s">
        <v>442</v>
      </c>
      <c r="F87" s="377"/>
      <c r="G87" s="377"/>
    </row>
    <row r="88" spans="2:7" x14ac:dyDescent="0.25">
      <c r="B88" s="377" t="s">
        <v>421</v>
      </c>
      <c r="C88" s="377"/>
      <c r="D88" s="277"/>
      <c r="E88" s="377" t="s">
        <v>471</v>
      </c>
      <c r="F88" s="377"/>
      <c r="G88" s="377"/>
    </row>
    <row r="89" spans="2:7" x14ac:dyDescent="0.25">
      <c r="B89" s="279"/>
      <c r="C89" s="279"/>
      <c r="D89" s="279"/>
      <c r="E89" s="279"/>
      <c r="F89" s="279"/>
      <c r="G89" s="279"/>
    </row>
  </sheetData>
  <mergeCells count="10">
    <mergeCell ref="A1:H1"/>
    <mergeCell ref="B87:C87"/>
    <mergeCell ref="E87:G87"/>
    <mergeCell ref="B88:C88"/>
    <mergeCell ref="E88:G88"/>
    <mergeCell ref="A2:H2"/>
    <mergeCell ref="C3:G3"/>
    <mergeCell ref="H3:H4"/>
    <mergeCell ref="A3:B5"/>
    <mergeCell ref="F86:G86"/>
  </mergeCells>
  <printOptions horizontalCentered="1"/>
  <pageMargins left="0.70866141732283472" right="0.70866141732283472" top="0.74803149606299213" bottom="0.74803149606299213" header="0.31496062992125984" footer="0.31496062992125984"/>
  <pageSetup paperSize="9" scale="45"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workbookViewId="0">
      <selection sqref="A1:H1"/>
    </sheetView>
  </sheetViews>
  <sheetFormatPr baseColWidth="10" defaultColWidth="10.28515625" defaultRowHeight="11.25" x14ac:dyDescent="0.2"/>
  <cols>
    <col min="1" max="1" width="2.42578125" style="94" customWidth="1"/>
    <col min="2" max="2" width="40.85546875" style="94" customWidth="1"/>
    <col min="3" max="8" width="15.7109375" style="94" customWidth="1"/>
    <col min="9" max="16384" width="10.28515625" style="94"/>
  </cols>
  <sheetData>
    <row r="1" spans="1:8" x14ac:dyDescent="0.2">
      <c r="A1" s="347" t="s">
        <v>485</v>
      </c>
      <c r="B1" s="348"/>
      <c r="C1" s="348"/>
      <c r="D1" s="348"/>
      <c r="E1" s="348"/>
      <c r="F1" s="348"/>
      <c r="G1" s="348"/>
      <c r="H1" s="349"/>
    </row>
    <row r="2" spans="1:8" ht="50.1" customHeight="1" x14ac:dyDescent="0.2">
      <c r="A2" s="374" t="s">
        <v>478</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97"/>
      <c r="B6" s="112"/>
      <c r="C6" s="113"/>
      <c r="D6" s="113"/>
      <c r="E6" s="113"/>
      <c r="F6" s="113"/>
      <c r="G6" s="113"/>
      <c r="H6" s="113"/>
    </row>
    <row r="7" spans="1:8" x14ac:dyDescent="0.2">
      <c r="A7" s="97"/>
      <c r="B7" s="112" t="s">
        <v>305</v>
      </c>
      <c r="C7" s="114">
        <v>60601662.32</v>
      </c>
      <c r="D7" s="310">
        <v>56855059.840000004</v>
      </c>
      <c r="E7" s="114">
        <f>C7+D7</f>
        <v>117456722.16</v>
      </c>
      <c r="F7" s="311">
        <v>102793059.03</v>
      </c>
      <c r="G7" s="311">
        <v>102793059.03</v>
      </c>
      <c r="H7" s="114">
        <f>E7-F7</f>
        <v>14663663.129999995</v>
      </c>
    </row>
    <row r="8" spans="1:8" x14ac:dyDescent="0.2">
      <c r="A8" s="97"/>
      <c r="B8" s="112"/>
      <c r="C8" s="114"/>
      <c r="D8" s="310"/>
      <c r="E8" s="114"/>
      <c r="F8" s="311"/>
      <c r="G8" s="311"/>
      <c r="H8" s="114"/>
    </row>
    <row r="9" spans="1:8" x14ac:dyDescent="0.2">
      <c r="A9" s="97"/>
      <c r="B9" s="112" t="s">
        <v>306</v>
      </c>
      <c r="C9" s="114">
        <v>44500</v>
      </c>
      <c r="D9" s="310">
        <v>7244480.9100000001</v>
      </c>
      <c r="E9" s="114">
        <f>C9+D9</f>
        <v>7288980.9100000001</v>
      </c>
      <c r="F9" s="311">
        <v>2666141.27</v>
      </c>
      <c r="G9" s="311">
        <v>2666141.27</v>
      </c>
      <c r="H9" s="114">
        <f>E9-F9</f>
        <v>4622839.6400000006</v>
      </c>
    </row>
    <row r="10" spans="1:8" x14ac:dyDescent="0.2">
      <c r="A10" s="97"/>
      <c r="B10" s="112"/>
      <c r="C10" s="114"/>
      <c r="D10" s="213"/>
      <c r="E10" s="114"/>
      <c r="F10" s="114"/>
      <c r="G10" s="114"/>
      <c r="H10" s="114"/>
    </row>
    <row r="11" spans="1:8" x14ac:dyDescent="0.2">
      <c r="A11" s="97"/>
      <c r="B11" s="112" t="s">
        <v>405</v>
      </c>
      <c r="C11" s="114"/>
      <c r="D11" s="114"/>
      <c r="E11" s="114"/>
      <c r="F11" s="114"/>
      <c r="G11" s="114"/>
      <c r="H11" s="114"/>
    </row>
    <row r="12" spans="1:8" x14ac:dyDescent="0.2">
      <c r="A12" s="97"/>
      <c r="B12" s="112"/>
      <c r="C12" s="114"/>
      <c r="D12" s="114"/>
      <c r="E12" s="114"/>
      <c r="F12" s="114"/>
      <c r="G12" s="114"/>
      <c r="H12" s="114"/>
    </row>
    <row r="13" spans="1:8" x14ac:dyDescent="0.2">
      <c r="A13" s="97"/>
      <c r="B13" s="112" t="s">
        <v>357</v>
      </c>
      <c r="C13" s="114"/>
      <c r="D13" s="114"/>
      <c r="E13" s="114"/>
      <c r="F13" s="114"/>
      <c r="G13" s="114"/>
      <c r="H13" s="114"/>
    </row>
    <row r="14" spans="1:8" x14ac:dyDescent="0.2">
      <c r="A14" s="97"/>
      <c r="B14" s="112"/>
      <c r="C14" s="114"/>
      <c r="D14" s="114"/>
      <c r="E14" s="114"/>
      <c r="F14" s="114"/>
      <c r="G14" s="114"/>
      <c r="H14" s="114"/>
    </row>
    <row r="15" spans="1:8" x14ac:dyDescent="0.2">
      <c r="A15" s="97"/>
      <c r="B15" s="112" t="s">
        <v>385</v>
      </c>
      <c r="C15" s="114"/>
      <c r="D15" s="114"/>
      <c r="E15" s="114"/>
      <c r="F15" s="114"/>
      <c r="G15" s="114"/>
      <c r="H15" s="114"/>
    </row>
    <row r="16" spans="1:8" x14ac:dyDescent="0.2">
      <c r="A16" s="99"/>
      <c r="B16" s="115"/>
      <c r="C16" s="217"/>
      <c r="D16" s="217"/>
      <c r="E16" s="217"/>
      <c r="F16" s="217"/>
      <c r="G16" s="217"/>
      <c r="H16" s="217"/>
    </row>
    <row r="17" spans="1:8" x14ac:dyDescent="0.2">
      <c r="A17" s="116"/>
      <c r="B17" s="100" t="s">
        <v>225</v>
      </c>
      <c r="C17" s="101">
        <f>C7+C9</f>
        <v>60646162.32</v>
      </c>
      <c r="D17" s="101">
        <f t="shared" ref="D17:H17" si="0">D7+D9</f>
        <v>64099540.75</v>
      </c>
      <c r="E17" s="101">
        <f t="shared" si="0"/>
        <v>124745703.06999999</v>
      </c>
      <c r="F17" s="101">
        <f t="shared" si="0"/>
        <v>105459200.3</v>
      </c>
      <c r="G17" s="101">
        <f t="shared" si="0"/>
        <v>105459200.3</v>
      </c>
      <c r="H17" s="101">
        <f t="shared" si="0"/>
        <v>19286502.769999996</v>
      </c>
    </row>
    <row r="19" spans="1:8" x14ac:dyDescent="0.2">
      <c r="A19" s="102" t="s">
        <v>226</v>
      </c>
      <c r="B19" s="102"/>
      <c r="C19" s="102"/>
      <c r="D19" s="102"/>
      <c r="E19" s="102"/>
      <c r="F19" s="102"/>
      <c r="G19" s="102"/>
      <c r="H19" s="102"/>
    </row>
    <row r="26" spans="1:8" x14ac:dyDescent="0.2">
      <c r="B26" s="379" t="s">
        <v>414</v>
      </c>
      <c r="C26" s="379"/>
      <c r="E26" s="328"/>
      <c r="F26" s="328"/>
      <c r="G26" s="328"/>
    </row>
    <row r="27" spans="1:8" x14ac:dyDescent="0.2">
      <c r="B27" s="325" t="s">
        <v>418</v>
      </c>
      <c r="C27" s="325"/>
      <c r="E27" s="274"/>
      <c r="F27" s="281" t="s">
        <v>442</v>
      </c>
      <c r="G27" s="281"/>
    </row>
    <row r="28" spans="1:8" ht="14.45" customHeight="1" x14ac:dyDescent="0.2">
      <c r="B28" s="325" t="s">
        <v>421</v>
      </c>
      <c r="C28" s="325"/>
      <c r="E28" s="380" t="s">
        <v>471</v>
      </c>
      <c r="F28" s="380"/>
      <c r="G28" s="380"/>
      <c r="H28" s="280"/>
    </row>
  </sheetData>
  <sheetProtection formatCells="0" formatColumns="0" formatRows="0" autoFilter="0"/>
  <mergeCells count="10">
    <mergeCell ref="A1:H1"/>
    <mergeCell ref="B28:C28"/>
    <mergeCell ref="B26:C26"/>
    <mergeCell ref="E28:G28"/>
    <mergeCell ref="A2:H2"/>
    <mergeCell ref="A3:B5"/>
    <mergeCell ref="C3:G3"/>
    <mergeCell ref="H3:H4"/>
    <mergeCell ref="B27:C27"/>
    <mergeCell ref="E26:G26"/>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workbookViewId="0">
      <selection activeCell="M25" sqref="M25"/>
    </sheetView>
  </sheetViews>
  <sheetFormatPr baseColWidth="10" defaultColWidth="10.28515625" defaultRowHeight="11.25" x14ac:dyDescent="0.2"/>
  <cols>
    <col min="1" max="1" width="4.140625" style="117" customWidth="1"/>
    <col min="2" max="2" width="56.42578125" style="117" customWidth="1"/>
    <col min="3" max="4" width="15.7109375" style="117" customWidth="1"/>
    <col min="5" max="5" width="16.42578125" style="117" bestFit="1" customWidth="1"/>
    <col min="6" max="6" width="18.5703125" style="117" customWidth="1"/>
    <col min="7" max="7" width="17.5703125" style="117" customWidth="1"/>
    <col min="8" max="8" width="15.7109375" style="117" customWidth="1"/>
    <col min="9" max="16384" width="10.28515625" style="117"/>
  </cols>
  <sheetData>
    <row r="1" spans="1:8" x14ac:dyDescent="0.2">
      <c r="A1" s="347" t="s">
        <v>485</v>
      </c>
      <c r="B1" s="348"/>
      <c r="C1" s="348"/>
      <c r="D1" s="348"/>
      <c r="E1" s="348"/>
      <c r="F1" s="348"/>
      <c r="G1" s="348"/>
      <c r="H1" s="349"/>
    </row>
    <row r="2" spans="1:8" ht="50.1" customHeight="1" x14ac:dyDescent="0.2">
      <c r="A2" s="374" t="s">
        <v>479</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18"/>
      <c r="B6" s="119"/>
      <c r="C6" s="211">
        <f>SUM(C7:C14)</f>
        <v>575845.26</v>
      </c>
      <c r="D6" s="211">
        <f t="shared" ref="D6:H6" si="0">SUM(D7:D14)</f>
        <v>575494.69999999995</v>
      </c>
      <c r="E6" s="211">
        <f t="shared" si="0"/>
        <v>1151339.96</v>
      </c>
      <c r="F6" s="211">
        <f t="shared" si="0"/>
        <v>1137936.24</v>
      </c>
      <c r="G6" s="211">
        <f t="shared" si="0"/>
        <v>1137936.24</v>
      </c>
      <c r="H6" s="211">
        <f t="shared" si="0"/>
        <v>13403.719999999972</v>
      </c>
    </row>
    <row r="7" spans="1:8" x14ac:dyDescent="0.2">
      <c r="A7" s="120" t="s">
        <v>276</v>
      </c>
      <c r="B7" s="121"/>
      <c r="C7" s="98"/>
      <c r="D7" s="98"/>
      <c r="E7" s="98"/>
      <c r="F7" s="98"/>
      <c r="G7" s="98"/>
      <c r="H7" s="98"/>
    </row>
    <row r="8" spans="1:8" x14ac:dyDescent="0.2">
      <c r="A8" s="122"/>
      <c r="B8" s="123" t="s">
        <v>277</v>
      </c>
      <c r="C8" s="98"/>
      <c r="D8" s="98"/>
      <c r="E8" s="98"/>
      <c r="F8" s="98"/>
      <c r="G8" s="98"/>
      <c r="H8" s="98"/>
    </row>
    <row r="9" spans="1:8" x14ac:dyDescent="0.2">
      <c r="A9" s="122"/>
      <c r="B9" s="123" t="s">
        <v>278</v>
      </c>
      <c r="C9" s="98"/>
      <c r="D9" s="98"/>
      <c r="E9" s="98"/>
      <c r="F9" s="98"/>
      <c r="G9" s="98"/>
      <c r="H9" s="98"/>
    </row>
    <row r="10" spans="1:8" x14ac:dyDescent="0.2">
      <c r="A10" s="122"/>
      <c r="B10" s="123" t="s">
        <v>406</v>
      </c>
      <c r="C10" s="248">
        <v>575845.26</v>
      </c>
      <c r="D10" s="247">
        <v>575494.69999999995</v>
      </c>
      <c r="E10" s="98">
        <f>+C10+D10</f>
        <v>1151339.96</v>
      </c>
      <c r="F10" s="313">
        <v>1137936.24</v>
      </c>
      <c r="G10" s="314">
        <v>1137936.24</v>
      </c>
      <c r="H10" s="98">
        <f>+E10-G10</f>
        <v>13403.719999999972</v>
      </c>
    </row>
    <row r="11" spans="1:8" x14ac:dyDescent="0.2">
      <c r="A11" s="122"/>
      <c r="B11" s="123" t="s">
        <v>279</v>
      </c>
      <c r="C11" s="98"/>
      <c r="D11" s="98"/>
      <c r="E11" s="98"/>
      <c r="F11" s="98"/>
      <c r="G11" s="98"/>
      <c r="H11" s="98"/>
    </row>
    <row r="12" spans="1:8" x14ac:dyDescent="0.2">
      <c r="A12" s="122"/>
      <c r="B12" s="123" t="s">
        <v>280</v>
      </c>
      <c r="C12" s="98"/>
      <c r="D12" s="98"/>
      <c r="E12" s="98"/>
      <c r="F12" s="98"/>
      <c r="G12" s="98"/>
      <c r="H12" s="98"/>
    </row>
    <row r="13" spans="1:8" x14ac:dyDescent="0.2">
      <c r="A13" s="122"/>
      <c r="B13" s="123" t="s">
        <v>281</v>
      </c>
      <c r="C13" s="98"/>
      <c r="D13" s="98"/>
      <c r="E13" s="98"/>
      <c r="F13" s="98"/>
      <c r="G13" s="98"/>
      <c r="H13" s="98"/>
    </row>
    <row r="14" spans="1:8" x14ac:dyDescent="0.2">
      <c r="A14" s="122"/>
      <c r="B14" s="123" t="s">
        <v>282</v>
      </c>
      <c r="C14" s="98"/>
      <c r="D14" s="98"/>
      <c r="E14" s="98"/>
      <c r="F14" s="98"/>
      <c r="G14" s="98"/>
      <c r="H14" s="98"/>
    </row>
    <row r="15" spans="1:8" x14ac:dyDescent="0.2">
      <c r="A15" s="122"/>
      <c r="B15" s="123" t="s">
        <v>283</v>
      </c>
      <c r="C15" s="98"/>
      <c r="D15" s="98"/>
      <c r="E15" s="98"/>
      <c r="F15" s="98"/>
      <c r="G15" s="98"/>
      <c r="H15" s="98"/>
    </row>
    <row r="16" spans="1:8" x14ac:dyDescent="0.2">
      <c r="A16" s="124"/>
      <c r="B16" s="123"/>
      <c r="C16" s="98"/>
      <c r="D16" s="98"/>
      <c r="E16" s="98"/>
      <c r="F16" s="98"/>
      <c r="G16" s="98"/>
      <c r="H16" s="98"/>
    </row>
    <row r="17" spans="1:8" x14ac:dyDescent="0.2">
      <c r="A17" s="120" t="s">
        <v>284</v>
      </c>
      <c r="B17" s="125"/>
      <c r="C17" s="212">
        <f>SUM(C18:C22)</f>
        <v>60070317.060000002</v>
      </c>
      <c r="D17" s="212">
        <f t="shared" ref="D17:H17" si="1">SUM(D18:D22)</f>
        <v>63524046.049999997</v>
      </c>
      <c r="E17" s="212">
        <f t="shared" si="1"/>
        <v>123594363.11</v>
      </c>
      <c r="F17" s="212">
        <f t="shared" si="1"/>
        <v>104321264.06</v>
      </c>
      <c r="G17" s="212">
        <f t="shared" si="1"/>
        <v>104321264.06</v>
      </c>
      <c r="H17" s="212">
        <f t="shared" si="1"/>
        <v>19273099.049999997</v>
      </c>
    </row>
    <row r="18" spans="1:8" x14ac:dyDescent="0.2">
      <c r="A18" s="122"/>
      <c r="B18" s="123" t="s">
        <v>285</v>
      </c>
      <c r="C18" s="98"/>
      <c r="D18" s="98"/>
      <c r="E18" s="98"/>
      <c r="F18" s="98"/>
      <c r="G18" s="98"/>
      <c r="H18" s="98"/>
    </row>
    <row r="19" spans="1:8" x14ac:dyDescent="0.2">
      <c r="A19" s="122"/>
      <c r="B19" s="123" t="s">
        <v>286</v>
      </c>
      <c r="C19" s="98"/>
      <c r="D19" s="98"/>
      <c r="E19" s="98"/>
      <c r="F19" s="98"/>
      <c r="G19" s="98"/>
      <c r="H19" s="98"/>
    </row>
    <row r="20" spans="1:8" x14ac:dyDescent="0.2">
      <c r="A20" s="122"/>
      <c r="B20" s="123" t="s">
        <v>287</v>
      </c>
      <c r="C20" s="98"/>
      <c r="D20" s="98"/>
      <c r="E20" s="98"/>
      <c r="F20" s="98"/>
      <c r="G20" s="98"/>
      <c r="H20" s="98"/>
    </row>
    <row r="21" spans="1:8" x14ac:dyDescent="0.2">
      <c r="A21" s="122"/>
      <c r="B21" s="123" t="s">
        <v>288</v>
      </c>
      <c r="C21" s="98"/>
      <c r="D21" s="98"/>
      <c r="E21" s="272"/>
      <c r="F21" s="98"/>
      <c r="G21" s="98"/>
      <c r="H21" s="98"/>
    </row>
    <row r="22" spans="1:8" x14ac:dyDescent="0.2">
      <c r="A22" s="122"/>
      <c r="B22" s="123" t="s">
        <v>289</v>
      </c>
      <c r="C22" s="249">
        <v>60070317.060000002</v>
      </c>
      <c r="D22" s="312">
        <v>63524046.049999997</v>
      </c>
      <c r="E22" s="272">
        <f>+C22+D22</f>
        <v>123594363.11</v>
      </c>
      <c r="F22" s="315">
        <v>104321264.06</v>
      </c>
      <c r="G22" s="316">
        <v>104321264.06</v>
      </c>
      <c r="H22" s="98">
        <f>+E22-G22</f>
        <v>19273099.049999997</v>
      </c>
    </row>
    <row r="23" spans="1:8" ht="12.75" x14ac:dyDescent="0.2">
      <c r="A23" s="122"/>
      <c r="B23" s="123" t="s">
        <v>290</v>
      </c>
      <c r="C23" s="216"/>
      <c r="D23" s="216"/>
      <c r="E23" s="216"/>
      <c r="F23" s="219"/>
      <c r="G23" s="216"/>
      <c r="H23" s="216"/>
    </row>
    <row r="24" spans="1:8" x14ac:dyDescent="0.2">
      <c r="A24" s="122"/>
      <c r="B24" s="123" t="s">
        <v>291</v>
      </c>
      <c r="C24" s="98"/>
      <c r="D24" s="98"/>
      <c r="E24" s="98"/>
      <c r="F24" s="98"/>
      <c r="G24" s="98"/>
      <c r="H24" s="98"/>
    </row>
    <row r="25" spans="1:8" x14ac:dyDescent="0.2">
      <c r="A25" s="124"/>
      <c r="B25" s="123"/>
      <c r="C25" s="98"/>
      <c r="D25" s="98"/>
      <c r="E25" s="98"/>
      <c r="F25" s="98"/>
      <c r="G25" s="98"/>
      <c r="H25" s="98"/>
    </row>
    <row r="26" spans="1:8" x14ac:dyDescent="0.2">
      <c r="A26" s="120" t="s">
        <v>292</v>
      </c>
      <c r="B26" s="125"/>
      <c r="C26" s="98"/>
      <c r="D26" s="98"/>
      <c r="E26" s="98"/>
      <c r="F26" s="98"/>
      <c r="G26" s="98"/>
      <c r="H26" s="98"/>
    </row>
    <row r="27" spans="1:8" x14ac:dyDescent="0.2">
      <c r="A27" s="122"/>
      <c r="B27" s="123" t="s">
        <v>293</v>
      </c>
      <c r="C27" s="98"/>
      <c r="D27" s="98"/>
      <c r="E27" s="98"/>
      <c r="F27" s="98"/>
      <c r="G27" s="98"/>
      <c r="H27" s="98"/>
    </row>
    <row r="28" spans="1:8" x14ac:dyDescent="0.2">
      <c r="A28" s="122"/>
      <c r="B28" s="123" t="s">
        <v>294</v>
      </c>
      <c r="C28" s="98"/>
      <c r="D28" s="98"/>
      <c r="E28" s="98"/>
      <c r="F28" s="98"/>
      <c r="G28" s="98"/>
      <c r="H28" s="98"/>
    </row>
    <row r="29" spans="1:8" x14ac:dyDescent="0.2">
      <c r="A29" s="122"/>
      <c r="B29" s="123" t="s">
        <v>295</v>
      </c>
      <c r="C29" s="98"/>
      <c r="D29" s="98"/>
      <c r="E29" s="98"/>
      <c r="F29" s="98"/>
      <c r="G29" s="98"/>
      <c r="H29" s="98"/>
    </row>
    <row r="30" spans="1:8" x14ac:dyDescent="0.2">
      <c r="A30" s="122"/>
      <c r="B30" s="123" t="s">
        <v>296</v>
      </c>
      <c r="C30" s="98"/>
      <c r="D30" s="98"/>
      <c r="E30" s="98"/>
      <c r="F30" s="98"/>
      <c r="G30" s="98"/>
      <c r="H30" s="98"/>
    </row>
    <row r="31" spans="1:8" x14ac:dyDescent="0.2">
      <c r="A31" s="122"/>
      <c r="B31" s="123" t="s">
        <v>297</v>
      </c>
      <c r="C31" s="98"/>
      <c r="D31" s="98"/>
      <c r="E31" s="98"/>
      <c r="F31" s="98"/>
      <c r="G31" s="98"/>
      <c r="H31" s="98"/>
    </row>
    <row r="32" spans="1:8" x14ac:dyDescent="0.2">
      <c r="A32" s="122"/>
      <c r="B32" s="123" t="s">
        <v>298</v>
      </c>
      <c r="C32" s="98"/>
      <c r="D32" s="98"/>
      <c r="E32" s="98"/>
      <c r="F32" s="98"/>
      <c r="G32" s="98"/>
      <c r="H32" s="98"/>
    </row>
    <row r="33" spans="1:8" x14ac:dyDescent="0.2">
      <c r="A33" s="122"/>
      <c r="B33" s="123" t="s">
        <v>299</v>
      </c>
      <c r="C33" s="98"/>
      <c r="D33" s="98"/>
      <c r="E33" s="98"/>
      <c r="F33" s="98"/>
      <c r="G33" s="98"/>
      <c r="H33" s="98"/>
    </row>
    <row r="34" spans="1:8" x14ac:dyDescent="0.2">
      <c r="A34" s="122"/>
      <c r="B34" s="123" t="s">
        <v>300</v>
      </c>
      <c r="C34" s="98"/>
      <c r="D34" s="98"/>
      <c r="E34" s="98"/>
      <c r="F34" s="98"/>
      <c r="G34" s="98"/>
      <c r="H34" s="98"/>
    </row>
    <row r="35" spans="1:8" x14ac:dyDescent="0.2">
      <c r="A35" s="122"/>
      <c r="B35" s="123" t="s">
        <v>301</v>
      </c>
      <c r="C35" s="98"/>
      <c r="D35" s="98"/>
      <c r="E35" s="98"/>
      <c r="F35" s="98"/>
      <c r="G35" s="98"/>
      <c r="H35" s="98"/>
    </row>
    <row r="36" spans="1:8" x14ac:dyDescent="0.2">
      <c r="A36" s="124"/>
      <c r="B36" s="123"/>
      <c r="C36" s="98"/>
      <c r="D36" s="98"/>
      <c r="E36" s="98"/>
      <c r="F36" s="98"/>
      <c r="G36" s="98"/>
      <c r="H36" s="98"/>
    </row>
    <row r="37" spans="1:8" x14ac:dyDescent="0.2">
      <c r="A37" s="120" t="s">
        <v>302</v>
      </c>
      <c r="B37" s="125"/>
      <c r="C37" s="98"/>
      <c r="D37" s="98"/>
      <c r="E37" s="98"/>
      <c r="F37" s="98"/>
      <c r="G37" s="98"/>
      <c r="H37" s="98"/>
    </row>
    <row r="38" spans="1:8" x14ac:dyDescent="0.2">
      <c r="A38" s="122"/>
      <c r="B38" s="123" t="s">
        <v>407</v>
      </c>
      <c r="C38" s="98"/>
      <c r="D38" s="98"/>
      <c r="E38" s="98"/>
      <c r="F38" s="98"/>
      <c r="G38" s="98"/>
      <c r="H38" s="98"/>
    </row>
    <row r="39" spans="1:8" ht="22.5" x14ac:dyDescent="0.2">
      <c r="A39" s="122"/>
      <c r="B39" s="123" t="s">
        <v>408</v>
      </c>
      <c r="C39" s="98"/>
      <c r="D39" s="98"/>
      <c r="E39" s="98"/>
      <c r="F39" s="98"/>
      <c r="G39" s="98"/>
      <c r="H39" s="98"/>
    </row>
    <row r="40" spans="1:8" x14ac:dyDescent="0.2">
      <c r="A40" s="122"/>
      <c r="B40" s="123" t="s">
        <v>303</v>
      </c>
      <c r="C40" s="98"/>
      <c r="D40" s="98"/>
      <c r="E40" s="98"/>
      <c r="F40" s="98"/>
      <c r="G40" s="98"/>
      <c r="H40" s="98"/>
    </row>
    <row r="41" spans="1:8" x14ac:dyDescent="0.2">
      <c r="A41" s="122"/>
      <c r="B41" s="123" t="s">
        <v>304</v>
      </c>
      <c r="C41" s="98"/>
      <c r="D41" s="98"/>
      <c r="E41" s="98"/>
      <c r="F41" s="98"/>
      <c r="G41" s="98"/>
      <c r="H41" s="98"/>
    </row>
    <row r="42" spans="1:8" x14ac:dyDescent="0.2">
      <c r="A42" s="124"/>
      <c r="B42" s="123"/>
      <c r="C42" s="98"/>
      <c r="D42" s="98"/>
      <c r="E42" s="98"/>
      <c r="F42" s="98"/>
      <c r="G42" s="98"/>
      <c r="H42" s="98"/>
    </row>
    <row r="43" spans="1:8" ht="12.75" x14ac:dyDescent="0.2">
      <c r="A43" s="126"/>
      <c r="B43" s="109" t="s">
        <v>225</v>
      </c>
      <c r="C43" s="218">
        <f>C6+C17</f>
        <v>60646162.32</v>
      </c>
      <c r="D43" s="218">
        <f t="shared" ref="D43:H43" si="2">D6+D17</f>
        <v>64099540.75</v>
      </c>
      <c r="E43" s="218">
        <f t="shared" si="2"/>
        <v>124745703.06999999</v>
      </c>
      <c r="F43" s="218">
        <f t="shared" si="2"/>
        <v>105459200.3</v>
      </c>
      <c r="G43" s="218">
        <f t="shared" si="2"/>
        <v>105459200.3</v>
      </c>
      <c r="H43" s="218">
        <f t="shared" si="2"/>
        <v>19286502.769999996</v>
      </c>
    </row>
    <row r="44" spans="1:8" x14ac:dyDescent="0.2">
      <c r="A44" s="102"/>
      <c r="B44" s="102"/>
      <c r="C44" s="102"/>
      <c r="D44" s="102"/>
      <c r="E44" s="102"/>
      <c r="F44" s="102"/>
      <c r="G44" s="102"/>
      <c r="H44" s="102"/>
    </row>
    <row r="45" spans="1:8" x14ac:dyDescent="0.2">
      <c r="A45" s="102" t="s">
        <v>226</v>
      </c>
      <c r="B45" s="102"/>
      <c r="C45" s="102"/>
      <c r="D45" s="102"/>
      <c r="E45" s="102"/>
      <c r="F45" s="102"/>
      <c r="G45" s="102"/>
      <c r="H45" s="102"/>
    </row>
    <row r="46" spans="1:8" x14ac:dyDescent="0.2">
      <c r="A46" s="102"/>
      <c r="B46" s="102"/>
      <c r="C46" s="102"/>
      <c r="D46" s="102"/>
      <c r="E46" s="102"/>
      <c r="F46" s="102"/>
      <c r="G46" s="102"/>
      <c r="H46" s="102"/>
    </row>
    <row r="55" spans="2:7" x14ac:dyDescent="0.2">
      <c r="B55" s="379" t="s">
        <v>414</v>
      </c>
      <c r="C55" s="379"/>
      <c r="F55" s="328"/>
      <c r="G55" s="328"/>
    </row>
    <row r="56" spans="2:7" x14ac:dyDescent="0.2">
      <c r="B56" s="325" t="s">
        <v>418</v>
      </c>
      <c r="C56" s="325"/>
      <c r="F56" s="381" t="s">
        <v>442</v>
      </c>
      <c r="G56" s="381"/>
    </row>
    <row r="57" spans="2:7" x14ac:dyDescent="0.2">
      <c r="B57" s="325" t="s">
        <v>421</v>
      </c>
      <c r="C57" s="325"/>
      <c r="F57" s="325" t="s">
        <v>471</v>
      </c>
      <c r="G57" s="325"/>
    </row>
  </sheetData>
  <sheetProtection formatCells="0" formatColumns="0" formatRows="0" autoFilter="0"/>
  <mergeCells count="11">
    <mergeCell ref="A1:H1"/>
    <mergeCell ref="B57:C57"/>
    <mergeCell ref="F55:G55"/>
    <mergeCell ref="F56:G56"/>
    <mergeCell ref="F57:G57"/>
    <mergeCell ref="A2:H2"/>
    <mergeCell ref="A3:B5"/>
    <mergeCell ref="C3:G3"/>
    <mergeCell ref="H3:H4"/>
    <mergeCell ref="B55:C55"/>
    <mergeCell ref="B56:C56"/>
  </mergeCells>
  <printOptions horizontalCentered="1"/>
  <pageMargins left="0.19685039370078741" right="0.70866141732283472" top="0.74803149606299213" bottom="0.74803149606299213" header="0.31496062992125984" footer="0.31496062992125984"/>
  <pageSetup scale="73"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M36" sqref="M36"/>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82" t="s">
        <v>194</v>
      </c>
      <c r="C2" s="382"/>
      <c r="D2" s="382"/>
      <c r="E2" s="382"/>
      <c r="F2" s="382"/>
      <c r="G2" s="382"/>
      <c r="H2" s="382"/>
      <c r="I2" s="382"/>
    </row>
    <row r="3" spans="1:9" x14ac:dyDescent="0.2">
      <c r="A3" s="43"/>
      <c r="B3" s="396" t="s">
        <v>257</v>
      </c>
      <c r="C3" s="396"/>
      <c r="D3" s="396"/>
      <c r="E3" s="396"/>
      <c r="F3" s="396"/>
      <c r="G3" s="396"/>
      <c r="H3" s="396"/>
      <c r="I3" s="396"/>
    </row>
    <row r="4" spans="1:9" x14ac:dyDescent="0.2">
      <c r="A4" s="43"/>
      <c r="B4" s="396" t="s">
        <v>275</v>
      </c>
      <c r="C4" s="396"/>
      <c r="D4" s="396"/>
      <c r="E4" s="396"/>
      <c r="F4" s="396"/>
      <c r="G4" s="396"/>
      <c r="H4" s="396"/>
      <c r="I4" s="396"/>
    </row>
    <row r="5" spans="1:9" x14ac:dyDescent="0.2">
      <c r="A5" s="43"/>
      <c r="B5" s="396" t="s">
        <v>480</v>
      </c>
      <c r="C5" s="396"/>
      <c r="D5" s="396"/>
      <c r="E5" s="396"/>
      <c r="F5" s="396"/>
      <c r="G5" s="396"/>
      <c r="H5" s="396"/>
      <c r="I5" s="396"/>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383" t="s">
        <v>419</v>
      </c>
      <c r="C41" s="383"/>
      <c r="D41" s="383"/>
      <c r="F41" s="383" t="s">
        <v>420</v>
      </c>
      <c r="G41" s="383"/>
      <c r="H41" s="383"/>
      <c r="I41" s="383"/>
    </row>
    <row r="42" spans="1:11" x14ac:dyDescent="0.2">
      <c r="B42" s="325" t="s">
        <v>418</v>
      </c>
      <c r="C42" s="325"/>
      <c r="F42" s="384" t="s">
        <v>442</v>
      </c>
      <c r="G42" s="384"/>
      <c r="H42" s="384"/>
      <c r="I42" s="384"/>
      <c r="J42" s="91"/>
      <c r="K42" s="91"/>
    </row>
    <row r="43" spans="1:11" x14ac:dyDescent="0.2">
      <c r="B43" s="325" t="s">
        <v>421</v>
      </c>
      <c r="C43" s="325"/>
      <c r="D43" s="90"/>
      <c r="F43" s="385" t="s">
        <v>471</v>
      </c>
      <c r="G43" s="385"/>
      <c r="H43" s="385"/>
      <c r="I43" s="385"/>
      <c r="J43" s="92"/>
      <c r="K43" s="92"/>
    </row>
  </sheetData>
  <mergeCells count="113">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41:D41"/>
    <mergeCell ref="B31:C31"/>
    <mergeCell ref="D31:E31"/>
    <mergeCell ref="F31:G31"/>
    <mergeCell ref="H31:I31"/>
    <mergeCell ref="B32:C32"/>
    <mergeCell ref="D32:E32"/>
    <mergeCell ref="F32:G32"/>
    <mergeCell ref="H32:I32"/>
  </mergeCells>
  <printOptions horizontalCentered="1"/>
  <pageMargins left="0.70866141732283472" right="0.70866141732283472" top="0.74803149606299213" bottom="0.74803149606299213" header="0.31496062992125984" footer="0.31496062992125984"/>
  <pageSetup scale="82"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97" t="s">
        <v>194</v>
      </c>
      <c r="C2" s="397"/>
      <c r="D2" s="397"/>
      <c r="E2" s="397"/>
      <c r="F2" s="397"/>
      <c r="G2" s="397"/>
      <c r="H2" s="397"/>
      <c r="I2" s="397"/>
    </row>
    <row r="3" spans="1:9" x14ac:dyDescent="0.2">
      <c r="A3" s="43"/>
      <c r="B3" s="400" t="s">
        <v>257</v>
      </c>
      <c r="C3" s="400"/>
      <c r="D3" s="400"/>
      <c r="E3" s="400"/>
      <c r="F3" s="400"/>
      <c r="G3" s="400"/>
      <c r="H3" s="400"/>
      <c r="I3" s="400"/>
    </row>
    <row r="4" spans="1:9" x14ac:dyDescent="0.2">
      <c r="A4" s="43"/>
      <c r="B4" s="400" t="s">
        <v>262</v>
      </c>
      <c r="C4" s="400"/>
      <c r="D4" s="400"/>
      <c r="E4" s="400"/>
      <c r="F4" s="400"/>
      <c r="G4" s="400"/>
      <c r="H4" s="400"/>
      <c r="I4" s="400"/>
    </row>
    <row r="5" spans="1:9" x14ac:dyDescent="0.2">
      <c r="A5" s="43"/>
      <c r="B5" s="400" t="s">
        <v>481</v>
      </c>
      <c r="C5" s="400"/>
      <c r="D5" s="400"/>
      <c r="E5" s="400"/>
      <c r="F5" s="400"/>
      <c r="G5" s="400"/>
      <c r="H5" s="400"/>
      <c r="I5" s="400"/>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89"/>
      <c r="C41" s="89"/>
      <c r="D41" s="89"/>
      <c r="F41" s="398"/>
      <c r="G41" s="398"/>
      <c r="H41" s="398"/>
      <c r="I41" s="398"/>
    </row>
    <row r="42" spans="1:11" x14ac:dyDescent="0.2">
      <c r="B42" s="325" t="s">
        <v>418</v>
      </c>
      <c r="C42" s="325"/>
      <c r="F42" s="399" t="s">
        <v>442</v>
      </c>
      <c r="G42" s="399"/>
      <c r="H42" s="399"/>
      <c r="I42" s="399"/>
      <c r="J42" s="91"/>
      <c r="K42" s="91"/>
    </row>
    <row r="43" spans="1:11" x14ac:dyDescent="0.2">
      <c r="B43" s="325" t="s">
        <v>421</v>
      </c>
      <c r="C43" s="325"/>
      <c r="D43" s="90"/>
      <c r="F43" s="385" t="s">
        <v>471</v>
      </c>
      <c r="G43" s="385"/>
      <c r="H43" s="385"/>
      <c r="I43" s="385"/>
      <c r="J43" s="92"/>
      <c r="K43" s="92"/>
    </row>
  </sheetData>
  <mergeCells count="112">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election activeCell="K28" sqref="K28"/>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5" x14ac:dyDescent="0.25">
      <c r="A1" s="347" t="s">
        <v>485</v>
      </c>
      <c r="B1" s="348"/>
      <c r="C1" s="348"/>
      <c r="D1" s="348"/>
      <c r="E1" s="349"/>
    </row>
    <row r="2" spans="1:5" ht="46.5" customHeight="1" x14ac:dyDescent="0.25">
      <c r="A2" s="403" t="s">
        <v>482</v>
      </c>
      <c r="B2" s="404"/>
      <c r="C2" s="404"/>
      <c r="D2" s="404"/>
      <c r="E2" s="405"/>
    </row>
    <row r="3" spans="1:5" x14ac:dyDescent="0.25">
      <c r="A3" s="223"/>
      <c r="B3" s="223"/>
      <c r="C3" s="223"/>
      <c r="D3" s="223"/>
      <c r="E3" s="223"/>
    </row>
    <row r="4" spans="1:5" x14ac:dyDescent="0.25">
      <c r="A4" s="406" t="s">
        <v>227</v>
      </c>
      <c r="B4" s="407"/>
      <c r="C4" s="224" t="s">
        <v>258</v>
      </c>
      <c r="D4" s="224" t="s">
        <v>206</v>
      </c>
      <c r="E4" s="224" t="s">
        <v>456</v>
      </c>
    </row>
    <row r="5" spans="1:5" ht="15.75" thickBot="1" x14ac:dyDescent="0.3">
      <c r="A5" s="222"/>
      <c r="B5" s="228"/>
      <c r="C5" s="229"/>
      <c r="D5" s="229"/>
      <c r="E5" s="229"/>
    </row>
    <row r="6" spans="1:5" ht="15.75" thickBot="1" x14ac:dyDescent="0.3">
      <c r="A6" s="233" t="s">
        <v>259</v>
      </c>
      <c r="B6" s="231"/>
      <c r="C6" s="232">
        <f>C8</f>
        <v>60646162.32</v>
      </c>
      <c r="D6" s="250">
        <f t="shared" ref="D6:E6" si="0">D8</f>
        <v>121125154.59999999</v>
      </c>
      <c r="E6" s="250">
        <f t="shared" si="0"/>
        <v>121125154.59999999</v>
      </c>
    </row>
    <row r="7" spans="1:5" ht="12.75" customHeight="1" x14ac:dyDescent="0.25">
      <c r="A7" s="234"/>
      <c r="B7" s="237" t="s">
        <v>457</v>
      </c>
      <c r="C7" s="230"/>
      <c r="D7" s="230"/>
      <c r="E7" s="230"/>
    </row>
    <row r="8" spans="1:5" ht="12.75" customHeight="1" x14ac:dyDescent="0.25">
      <c r="A8" s="235"/>
      <c r="B8" s="227" t="s">
        <v>458</v>
      </c>
      <c r="C8" s="245">
        <v>60646162.32</v>
      </c>
      <c r="D8" s="286">
        <v>121125154.59999999</v>
      </c>
      <c r="E8" s="317">
        <v>121125154.59999999</v>
      </c>
    </row>
    <row r="9" spans="1:5" ht="15.75" thickBot="1" x14ac:dyDescent="0.3">
      <c r="A9" s="238"/>
      <c r="B9" s="239"/>
      <c r="C9" s="240"/>
      <c r="D9" s="240"/>
      <c r="E9" s="240"/>
    </row>
    <row r="10" spans="1:5" ht="15.75" thickBot="1" x14ac:dyDescent="0.3">
      <c r="A10" s="233" t="s">
        <v>260</v>
      </c>
      <c r="B10" s="241"/>
      <c r="C10" s="232">
        <f>C12</f>
        <v>60646162.32</v>
      </c>
      <c r="D10" s="253">
        <f t="shared" ref="D10:E10" si="1">D12</f>
        <v>105459200.3</v>
      </c>
      <c r="E10" s="253">
        <f t="shared" si="1"/>
        <v>105459200.3</v>
      </c>
    </row>
    <row r="11" spans="1:5" ht="12.75" customHeight="1" x14ac:dyDescent="0.25">
      <c r="A11" s="234"/>
      <c r="B11" s="237" t="s">
        <v>459</v>
      </c>
      <c r="C11" s="230"/>
      <c r="D11" s="230"/>
      <c r="E11" s="230"/>
    </row>
    <row r="12" spans="1:5" ht="12.75" customHeight="1" x14ac:dyDescent="0.25">
      <c r="A12" s="235"/>
      <c r="B12" s="227" t="s">
        <v>460</v>
      </c>
      <c r="C12" s="252">
        <v>60646162.32</v>
      </c>
      <c r="D12" s="318">
        <v>105459200.3</v>
      </c>
      <c r="E12" s="319">
        <v>105459200.3</v>
      </c>
    </row>
    <row r="13" spans="1:5" ht="15.75" thickBot="1" x14ac:dyDescent="0.3">
      <c r="A13" s="238"/>
      <c r="B13" s="239"/>
      <c r="C13" s="240"/>
      <c r="D13" s="240"/>
      <c r="E13" s="240"/>
    </row>
    <row r="14" spans="1:5" ht="15.75" thickBot="1" x14ac:dyDescent="0.3">
      <c r="A14" s="233" t="s">
        <v>461</v>
      </c>
      <c r="B14" s="241"/>
      <c r="C14" s="232">
        <f>C6-C10</f>
        <v>0</v>
      </c>
      <c r="D14" s="253">
        <f t="shared" ref="D14:E14" si="2">D6-D10</f>
        <v>15665954.299999997</v>
      </c>
      <c r="E14" s="253">
        <f t="shared" si="2"/>
        <v>15665954.299999997</v>
      </c>
    </row>
    <row r="15" spans="1:5" x14ac:dyDescent="0.25">
      <c r="A15" s="242"/>
      <c r="B15" s="220"/>
      <c r="C15" s="221"/>
      <c r="D15" s="221"/>
      <c r="E15" s="221"/>
    </row>
    <row r="16" spans="1:5" x14ac:dyDescent="0.25">
      <c r="A16" s="406" t="s">
        <v>227</v>
      </c>
      <c r="B16" s="407"/>
      <c r="C16" s="224" t="s">
        <v>258</v>
      </c>
      <c r="D16" s="224" t="s">
        <v>206</v>
      </c>
      <c r="E16" s="224" t="s">
        <v>456</v>
      </c>
    </row>
    <row r="17" spans="1:6" ht="12.75" customHeight="1" x14ac:dyDescent="0.25">
      <c r="A17" s="235"/>
      <c r="B17" s="227"/>
      <c r="C17" s="225"/>
      <c r="D17" s="225"/>
      <c r="E17" s="225"/>
      <c r="F17" s="66"/>
    </row>
    <row r="18" spans="1:6" ht="12.75" customHeight="1" x14ac:dyDescent="0.25">
      <c r="A18" s="236" t="s">
        <v>462</v>
      </c>
      <c r="B18" s="227"/>
      <c r="C18" s="225">
        <f>C14</f>
        <v>0</v>
      </c>
      <c r="D18" s="225">
        <f>D14</f>
        <v>15665954.299999997</v>
      </c>
      <c r="E18" s="251">
        <f>E14</f>
        <v>15665954.299999997</v>
      </c>
    </row>
    <row r="19" spans="1:6" ht="12.75" customHeight="1" x14ac:dyDescent="0.25">
      <c r="A19" s="235"/>
      <c r="B19" s="227"/>
      <c r="C19" s="225"/>
      <c r="D19" s="225"/>
      <c r="E19" s="225"/>
    </row>
    <row r="20" spans="1:6" ht="12.75" customHeight="1" x14ac:dyDescent="0.25">
      <c r="A20" s="236" t="s">
        <v>463</v>
      </c>
      <c r="B20" s="227"/>
      <c r="C20" s="226">
        <v>0</v>
      </c>
      <c r="D20" s="226">
        <v>0</v>
      </c>
      <c r="E20" s="226">
        <v>0</v>
      </c>
    </row>
    <row r="21" spans="1:6" ht="12.75" customHeight="1" thickBot="1" x14ac:dyDescent="0.3">
      <c r="A21" s="238"/>
      <c r="B21" s="243"/>
      <c r="C21" s="240"/>
      <c r="D21" s="240"/>
      <c r="E21" s="240"/>
    </row>
    <row r="22" spans="1:6" ht="12.75" customHeight="1" thickBot="1" x14ac:dyDescent="0.3">
      <c r="A22" s="233" t="s">
        <v>464</v>
      </c>
      <c r="B22" s="241"/>
      <c r="C22" s="232">
        <f>C18+C20</f>
        <v>0</v>
      </c>
      <c r="D22" s="253">
        <f t="shared" ref="D22:E22" si="3">D18+D20</f>
        <v>15665954.299999997</v>
      </c>
      <c r="E22" s="253">
        <f t="shared" si="3"/>
        <v>15665954.299999997</v>
      </c>
    </row>
    <row r="23" spans="1:6" x14ac:dyDescent="0.25">
      <c r="A23" s="242"/>
      <c r="B23" s="220"/>
      <c r="C23" s="221"/>
      <c r="D23" s="221"/>
      <c r="E23" s="221"/>
    </row>
    <row r="24" spans="1:6" x14ac:dyDescent="0.25">
      <c r="A24" s="406" t="s">
        <v>227</v>
      </c>
      <c r="B24" s="407"/>
      <c r="C24" s="224" t="s">
        <v>258</v>
      </c>
      <c r="D24" s="224" t="s">
        <v>206</v>
      </c>
      <c r="E24" s="224" t="s">
        <v>456</v>
      </c>
    </row>
    <row r="25" spans="1:6" ht="12.75" customHeight="1" x14ac:dyDescent="0.25">
      <c r="A25" s="235"/>
      <c r="B25" s="227"/>
      <c r="C25" s="225"/>
      <c r="D25" s="225"/>
      <c r="E25" s="225"/>
    </row>
    <row r="26" spans="1:6" ht="12.75" customHeight="1" x14ac:dyDescent="0.25">
      <c r="A26" s="236" t="s">
        <v>465</v>
      </c>
      <c r="B26" s="227"/>
      <c r="C26" s="226"/>
      <c r="D26" s="226"/>
      <c r="E26" s="226"/>
    </row>
    <row r="27" spans="1:6" ht="12.75" customHeight="1" x14ac:dyDescent="0.25">
      <c r="A27" s="235"/>
      <c r="B27" s="227"/>
      <c r="C27" s="226"/>
      <c r="D27" s="226"/>
      <c r="E27" s="226"/>
    </row>
    <row r="28" spans="1:6" ht="12.75" customHeight="1" x14ac:dyDescent="0.25">
      <c r="A28" s="236" t="s">
        <v>466</v>
      </c>
      <c r="B28" s="227"/>
      <c r="C28" s="226"/>
      <c r="D28" s="226"/>
      <c r="E28" s="226"/>
    </row>
    <row r="29" spans="1:6" ht="12.75" customHeight="1" thickBot="1" x14ac:dyDescent="0.3">
      <c r="A29" s="238"/>
      <c r="B29" s="243"/>
      <c r="C29" s="240"/>
      <c r="D29" s="240"/>
      <c r="E29" s="240"/>
    </row>
    <row r="30" spans="1:6" ht="15.75" thickBot="1" x14ac:dyDescent="0.3">
      <c r="A30" s="233" t="s">
        <v>261</v>
      </c>
      <c r="B30" s="241"/>
      <c r="C30" s="232">
        <v>0</v>
      </c>
      <c r="D30" s="232">
        <v>0</v>
      </c>
      <c r="E30" s="232">
        <v>0</v>
      </c>
    </row>
    <row r="31" spans="1:6" x14ac:dyDescent="0.25">
      <c r="A31" s="82" t="s">
        <v>226</v>
      </c>
      <c r="B31" s="44"/>
      <c r="C31" s="44"/>
      <c r="D31" s="44"/>
      <c r="E31" s="44"/>
    </row>
    <row r="32" spans="1:6" x14ac:dyDescent="0.25">
      <c r="A32" s="82"/>
      <c r="B32" s="44"/>
      <c r="C32" s="44"/>
      <c r="D32" s="44"/>
      <c r="E32" s="44"/>
    </row>
    <row r="33" spans="1:5" x14ac:dyDescent="0.25">
      <c r="A33" s="82"/>
      <c r="B33" s="44"/>
      <c r="C33" s="44"/>
      <c r="D33" s="44"/>
      <c r="E33" s="44"/>
    </row>
    <row r="34" spans="1:5" x14ac:dyDescent="0.25">
      <c r="A34" s="43"/>
      <c r="B34" s="44"/>
      <c r="C34" s="44"/>
      <c r="D34" s="44"/>
      <c r="E34" s="44"/>
    </row>
    <row r="35" spans="1:5" x14ac:dyDescent="0.25">
      <c r="A35" s="43"/>
      <c r="B35" s="44"/>
      <c r="C35" s="44"/>
      <c r="D35" s="44"/>
      <c r="E35" s="44"/>
    </row>
    <row r="36" spans="1:5" x14ac:dyDescent="0.25">
      <c r="A36" s="84"/>
      <c r="B36" s="209" t="s">
        <v>467</v>
      </c>
      <c r="C36" s="84"/>
      <c r="D36" s="408" t="s">
        <v>420</v>
      </c>
      <c r="E36" s="408"/>
    </row>
    <row r="37" spans="1:5" x14ac:dyDescent="0.25">
      <c r="A37" s="325" t="s">
        <v>418</v>
      </c>
      <c r="B37" s="325"/>
      <c r="C37" s="44"/>
      <c r="D37" s="384" t="s">
        <v>442</v>
      </c>
      <c r="E37" s="384"/>
    </row>
    <row r="38" spans="1:5" ht="10.5" customHeight="1" x14ac:dyDescent="0.25">
      <c r="A38" s="401" t="s">
        <v>421</v>
      </c>
      <c r="B38" s="401"/>
      <c r="C38" s="244"/>
      <c r="D38" s="402" t="s">
        <v>471</v>
      </c>
      <c r="E38" s="402"/>
    </row>
  </sheetData>
  <mergeCells count="10">
    <mergeCell ref="A1:E1"/>
    <mergeCell ref="A37:B37"/>
    <mergeCell ref="A38:B38"/>
    <mergeCell ref="D37:E37"/>
    <mergeCell ref="D38:E38"/>
    <mergeCell ref="A2:E2"/>
    <mergeCell ref="A4:B4"/>
    <mergeCell ref="A16:B16"/>
    <mergeCell ref="A24:B24"/>
    <mergeCell ref="D36:E36"/>
  </mergeCells>
  <printOptions horizontalCentered="1"/>
  <pageMargins left="0.70866141732283472" right="0.70866141732283472" top="0.74803149606299213" bottom="0.74803149606299213" header="0.31496062992125984" footer="0.31496062992125984"/>
  <pageSetup paperSize="9" scale="8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2021-01-29T19:12:22Z</cp:lastPrinted>
  <dcterms:created xsi:type="dcterms:W3CDTF">2018-01-16T16:12:43Z</dcterms:created>
  <dcterms:modified xsi:type="dcterms:W3CDTF">2021-01-29T19:16:10Z</dcterms:modified>
</cp:coreProperties>
</file>