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ACIÓN FINANCIERA LGCG Y DISIPLINA FINANCIERA\PRIMER TRIM\IPRE\"/>
    </mc:Choice>
  </mc:AlternateContent>
  <bookViews>
    <workbookView xWindow="0" yWindow="0" windowWidth="24000" windowHeight="9630" activeTab="4"/>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I15" i="2"/>
  <c r="I24" i="2"/>
  <c r="I28" i="2"/>
  <c r="L13" i="3"/>
  <c r="L11" i="3"/>
  <c r="I17" i="16" l="1"/>
  <c r="F17" i="16"/>
  <c r="I39" i="16" l="1"/>
  <c r="I37" i="16"/>
  <c r="I18" i="16"/>
  <c r="I16" i="16"/>
  <c r="E49" i="16" l="1"/>
  <c r="G49" i="16"/>
  <c r="H49" i="16"/>
  <c r="D49" i="16"/>
  <c r="F37" i="16"/>
  <c r="E21" i="16" l="1"/>
  <c r="D21" i="16"/>
  <c r="F16" i="16" l="1"/>
  <c r="D33" i="16"/>
  <c r="D30" i="16"/>
  <c r="D12" i="16" l="1"/>
  <c r="D9" i="16" l="1"/>
  <c r="E9" i="16"/>
  <c r="I38" i="16" l="1"/>
  <c r="G30" i="16"/>
  <c r="H30" i="16"/>
  <c r="F31" i="16"/>
  <c r="F30" i="16" s="1"/>
  <c r="E64" i="12" l="1"/>
  <c r="H64" i="12" s="1"/>
  <c r="H57" i="12" s="1"/>
  <c r="D57" i="12"/>
  <c r="E57" i="12" s="1"/>
  <c r="F19" i="16" l="1"/>
  <c r="F18" i="16"/>
  <c r="F21" i="16" s="1"/>
  <c r="I19" i="16" l="1"/>
  <c r="I13" i="16"/>
  <c r="I12" i="16" s="1"/>
  <c r="I10" i="16"/>
  <c r="I9" i="16" s="1"/>
  <c r="H12" i="16"/>
  <c r="H21" i="16" s="1"/>
  <c r="G12" i="16"/>
  <c r="H9" i="16"/>
  <c r="G9" i="16"/>
  <c r="G21" i="16" s="1"/>
  <c r="F13" i="16"/>
  <c r="F12" i="16" s="1"/>
  <c r="F10" i="16"/>
  <c r="F9" i="16" s="1"/>
  <c r="E12" i="16"/>
  <c r="I34" i="16"/>
  <c r="I33" i="16" s="1"/>
  <c r="I31" i="16"/>
  <c r="I30" i="16" s="1"/>
  <c r="H33" i="16"/>
  <c r="G33" i="16"/>
  <c r="E30" i="16"/>
  <c r="E33" i="16"/>
  <c r="E8" i="14"/>
  <c r="H8" i="14" s="1"/>
  <c r="E6" i="14"/>
  <c r="H6" i="14" s="1"/>
  <c r="E16" i="13" l="1"/>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9" i="16"/>
  <c r="F38" i="16"/>
  <c r="F34" i="16"/>
  <c r="F33" i="16"/>
  <c r="E21" i="15"/>
  <c r="H21" i="15" s="1"/>
  <c r="H42" i="15" s="1"/>
  <c r="F26" i="13"/>
  <c r="I26" i="13" s="1"/>
  <c r="I40" i="13" s="1"/>
  <c r="F7" i="13"/>
  <c r="I7" i="13" s="1"/>
  <c r="I16" i="13" s="1"/>
  <c r="F49" i="16" l="1"/>
  <c r="H43" i="12"/>
  <c r="D77" i="12"/>
  <c r="H37" i="12"/>
  <c r="H33" i="12" s="1"/>
  <c r="H13" i="12"/>
  <c r="G77" i="12"/>
  <c r="F77" i="12"/>
  <c r="F16" i="13"/>
  <c r="E42" i="15"/>
  <c r="F40" i="13"/>
  <c r="C77" i="12"/>
  <c r="E23" i="12"/>
  <c r="H23" i="12"/>
  <c r="E43" i="12"/>
  <c r="E13" i="12"/>
  <c r="E5" i="12"/>
  <c r="H5" i="12" s="1"/>
  <c r="H77" i="12" l="1"/>
  <c r="E77" i="12"/>
  <c r="J24" i="2"/>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P28" i="2"/>
  <c r="J28" i="2"/>
  <c r="O28" i="2" s="1"/>
  <c r="N27" i="2"/>
  <c r="M27" i="2"/>
  <c r="L27" i="2"/>
  <c r="K27" i="2"/>
  <c r="I27" i="2"/>
  <c r="H27" i="2"/>
  <c r="P24" i="2"/>
  <c r="Q24" i="2"/>
  <c r="N23" i="2"/>
  <c r="M23" i="2"/>
  <c r="L23" i="2"/>
  <c r="K23" i="2"/>
  <c r="I23" i="2"/>
  <c r="H23" i="2"/>
  <c r="P15" i="2"/>
  <c r="J15" i="2"/>
  <c r="O15" i="2" s="1"/>
  <c r="N14" i="2"/>
  <c r="M14" i="2"/>
  <c r="L14" i="2"/>
  <c r="K14" i="2"/>
  <c r="I14" i="2"/>
  <c r="H14" i="2"/>
  <c r="P12" i="2"/>
  <c r="J12" i="2"/>
  <c r="O12" i="2" s="1"/>
  <c r="N11" i="2"/>
  <c r="M11" i="2"/>
  <c r="L11" i="2"/>
  <c r="K11" i="2"/>
  <c r="I11" i="2"/>
  <c r="H11" i="2"/>
  <c r="W56" i="1"/>
  <c r="W53" i="1"/>
  <c r="W50" i="1"/>
  <c r="W49" i="1"/>
  <c r="W48" i="1"/>
  <c r="W43" i="1"/>
  <c r="W37" i="1"/>
  <c r="W35" i="1"/>
  <c r="W34" i="1"/>
  <c r="W33" i="1"/>
  <c r="W15" i="1"/>
  <c r="W14" i="1"/>
  <c r="W11" i="1"/>
  <c r="W10" i="1"/>
  <c r="W9" i="1"/>
  <c r="W8" i="1"/>
  <c r="W7" i="1"/>
  <c r="H41" i="2" l="1"/>
  <c r="P14" i="2"/>
  <c r="L10" i="3"/>
  <c r="G11" i="3"/>
  <c r="G41" i="3" s="1"/>
  <c r="L41" i="3"/>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<sst xmlns="http://schemas.openxmlformats.org/spreadsheetml/2006/main" count="1120" uniqueCount="472">
  <si>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</si>
  <si>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</si>
  <si>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</si>
  <si>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</si>
  <si>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</si>
  <si>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</si>
  <si>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</si>
  <si>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</si>
  <si>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</si>
  <si>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</si>
  <si>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</si>
  <si>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</si>
  <si>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</si>
  <si>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</si>
  <si>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</si>
  <si>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</si>
  <si>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</si>
  <si>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</si>
  <si>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</si>
  <si>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</si>
  <si>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</si>
  <si>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</si>
  <si>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</si>
  <si>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</si>
  <si>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</si>
  <si>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</si>
  <si>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</si>
  <si>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</si>
  <si>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</si>
  <si>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</si>
  <si>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</si>
  <si>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</si>
  <si>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</si>
  <si>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</si>
  <si>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</si>
  <si>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</si>
  <si>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</si>
  <si>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</si>
  <si>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</si>
  <si>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</si>
  <si>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</si>
  <si>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</si>
  <si>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</si>
  <si>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</si>
  <si>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</si>
  <si>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</si>
  <si>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</si>
  <si>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</si>
  <si>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</si>
  <si>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</si>
  <si>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</si>
  <si>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</si>
  <si>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</si>
  <si>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</si>
  <si>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</si>
  <si>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</si>
  <si>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</si>
  <si>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</si>
  <si>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</si>
  <si>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</si>
  <si>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</si>
  <si>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</si>
  <si>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</si>
  <si>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</si>
  <si>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</si>
  <si>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</si>
  <si>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</si>
  <si>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</si>
  <si>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</si>
  <si>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</si>
  <si>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</si>
  <si>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</si>
  <si>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</si>
  <si>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</si>
  <si>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</si>
  <si>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</si>
  <si>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</si>
  <si>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</si>
  <si>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</si>
  <si>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</si>
  <si>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</si>
  <si>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</si>
  <si>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</si>
  <si>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</si>
  <si>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</si>
  <si>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</si>
  <si>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</si>
  <si>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</si>
  <si>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</si>
  <si>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</si>
  <si>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</si>
  <si>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</si>
  <si>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</si>
  <si>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</si>
  <si>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</si>
  <si>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</si>
  <si>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</si>
  <si>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</si>
  <si>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</si>
  <si>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</si>
  <si>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</si>
  <si>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</si>
  <si>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</si>
  <si>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</si>
  <si>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</si>
  <si>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</si>
  <si>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</si>
  <si>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</si>
  <si>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</si>
  <si>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</si>
  <si>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</si>
  <si>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</si>
  <si>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</si>
  <si>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</si>
  <si>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</si>
  <si>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</si>
  <si>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</si>
  <si>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</si>
  <si>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</si>
  <si>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</si>
  <si>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</si>
  <si>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</si>
  <si>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</si>
  <si>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</si>
  <si>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</si>
  <si>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</si>
  <si>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</si>
  <si>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</si>
  <si>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</si>
  <si>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</si>
  <si>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</si>
  <si>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</si>
  <si>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</si>
  <si>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</si>
  <si>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</si>
  <si>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</si>
  <si>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</si>
  <si>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</si>
  <si>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</si>
  <si>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</si>
  <si>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</si>
  <si>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</si>
  <si>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</si>
  <si>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</si>
  <si>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</si>
  <si>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</si>
  <si>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</si>
  <si>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</si>
  <si>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</si>
  <si>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</si>
  <si>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</si>
  <si>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</si>
  <si>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</si>
  <si>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</si>
  <si>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</si>
  <si>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</si>
  <si>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</si>
  <si>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</si>
  <si>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</si>
  <si>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</si>
  <si>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</si>
  <si>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</si>
  <si>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</si>
  <si>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</si>
  <si>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</si>
  <si>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</si>
  <si>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</si>
  <si>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</si>
  <si>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</si>
  <si>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</si>
  <si>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</si>
  <si>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</si>
  <si>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</si>
  <si>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</si>
  <si>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</si>
  <si>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</si>
  <si>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</si>
  <si>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</si>
  <si>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</si>
  <si>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</si>
  <si>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</si>
  <si>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</si>
  <si>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</si>
  <si>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</si>
  <si>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</si>
  <si>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</si>
  <si>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</si>
  <si>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</si>
  <si>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</si>
  <si>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</si>
  <si>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</si>
  <si>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</si>
  <si>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</si>
  <si>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</si>
  <si>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</si>
  <si>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</si>
  <si>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</si>
  <si>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</si>
  <si>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</si>
  <si>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</si>
  <si>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</si>
  <si>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</si>
  <si>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</si>
  <si>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</si>
  <si>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</si>
  <si>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</si>
  <si>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</si>
  <si>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</si>
  <si>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</si>
  <si>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</si>
  <si>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</si>
  <si>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</si>
  <si>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</si>
  <si>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</si>
  <si>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</si>
  <si>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</si>
  <si>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</si>
  <si>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</si>
  <si>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</si>
  <si>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</si>
  <si>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</si>
  <si>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</si>
  <si>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</si>
  <si>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</si>
  <si>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</si>
  <si>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</si>
  <si>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</si>
  <si>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</si>
  <si>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</si>
  <si>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</si>
  <si>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</si>
  <si>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</si>
  <si>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</si>
  <si>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</si>
  <si>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</si>
  <si>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</si>
  <si>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</si>
  <si>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</si>
  <si>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</si>
  <si>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</si>
  <si>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</si>
  <si>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</si>
  <si>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</si>
  <si>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</si>
  <si>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</si>
  <si>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</si>
  <si>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</si>
  <si>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</si>
  <si>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</si>
  <si>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</si>
  <si>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</si>
  <si>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</si>
  <si>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</si>
  <si>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</si>
  <si>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</si>
  <si>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</si>
  <si>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</si>
  <si>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</si>
  <si>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</si>
  <si>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</si>
  <si>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</si>
  <si>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</si>
  <si>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</si>
  <si>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</si>
  <si>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</si>
  <si>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</si>
  <si>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</si>
  <si>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</si>
  <si>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</si>
  <si>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</si>
  <si>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</si>
  <si>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</si>
  <si>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</si>
  <si>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</si>
  <si>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</si>
  <si>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</si>
  <si>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</si>
  <si>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</si>
  <si>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</si>
  <si>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</si>
  <si>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</si>
  <si>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</si>
  <si>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</si>
  <si>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</si>
  <si>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</si>
  <si>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</si>
  <si>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</si>
  <si>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</si>
  <si>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</si>
  <si>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</si>
  <si>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</si>
  <si>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</si>
  <si>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</si>
  <si>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</si>
  <si>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</si>
  <si>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</si>
  <si>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</si>
  <si>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</si>
  <si>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</si>
  <si>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</si>
  <si>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</si>
  <si>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</si>
  <si>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</si>
  <si>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</si>
  <si>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</si>
  <si>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</si>
  <si>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</si>
  <si>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</si>
  <si>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</si>
  <si>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</si>
  <si>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</si>
  <si>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</si>
  <si>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</si>
  <si>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</si>
  <si>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</si>
  <si>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</si>
  <si>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</si>
  <si>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</si>
  <si>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</si>
  <si>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</si>
  <si>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</si>
  <si>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</si>
  <si>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</si>
  <si>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</si>
  <si>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</si>
  <si>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</si>
  <si>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</si>
  <si>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</si>
  <si>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</si>
  <si>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</si>
  <si>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</si>
  <si>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</si>
  <si>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</si>
  <si>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</si>
  <si>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</si>
  <si>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</si>
  <si>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</si>
  <si>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</si>
  <si>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</si>
  <si>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</si>
  <si>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</si>
  <si>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</si>
  <si>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</si>
  <si>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</si>
  <si>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</si>
  <si>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</si>
  <si>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</si>
  <si>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</si>
  <si>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</si>
  <si>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</si>
  <si>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</si>
  <si>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</si>
  <si>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</si>
  <si>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</si>
  <si>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</si>
  <si>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</si>
  <si>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</si>
  <si>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</si>
  <si>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</si>
  <si>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</si>
  <si>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</si>
  <si>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</si>
  <si>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</si>
  <si>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</si>
  <si>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</si>
  <si>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</si>
  <si>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</si>
  <si>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</si>
  <si>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</si>
  <si>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</si>
  <si>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</si>
  <si>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</si>
  <si>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</si>
  <si>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</si>
  <si>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</si>
  <si>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</si>
  <si>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</si>
  <si>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</si>
  <si>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</si>
  <si>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</si>
  <si>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</si>
  <si>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</si>
  <si>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</si>
  <si>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</si>
  <si>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</si>
  <si>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</si>
  <si>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</si>
  <si>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</si>
  <si>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</si>
  <si>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</si>
  <si>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</si>
  <si>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</si>
  <si>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</si>
  <si>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</si>
  <si>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</si>
  <si>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</si>
  <si>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</si>
  <si>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</si>
  <si>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</si>
  <si>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</si>
  <si>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</si>
  <si>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</si>
  <si>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</si>
  <si>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</si>
  <si>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</si>
  <si>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</si>
  <si>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</si>
  <si>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</si>
  <si>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</si>
  <si>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</si>
  <si>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</si>
  <si>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</si>
  <si>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</si>
  <si>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</si>
  <si>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</si>
  <si>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</si>
  <si>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</si>
  <si>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</si>
  <si>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</si>
  <si>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</si>
  <si>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</si>
  <si>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</si>
  <si>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</si>
  <si>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</si>
  <si>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</si>
  <si>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</si>
  <si>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</si>
  <si>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</si>
  <si>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</si>
  <si>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</si>
  <si>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</si>
  <si>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</si>
  <si>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</si>
  <si>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</si>
  <si>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</si>
  <si>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</si>
  <si>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</si>
  <si>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</si>
  <si>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</si>
  <si>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</si>
  <si>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</si>
  <si>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</si>
  <si>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</si>
  <si>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</si>
  <si>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</si>
  <si>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</si>
  <si>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</si>
  <si>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</si>
  <si>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</si>
  <si>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</si>
  <si>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</si>
  <si>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</si>
  <si>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</si>
  <si>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</si>
  <si>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</si>
  <si>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</si>
  <si>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</si>
  <si>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</si>
  <si>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</si>
  <si>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</si>
  <si>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</si>
  <si>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Universidad Tecnológica del Norte de Guanajuato
Estado Analítico de Ingresos
Del 01 de enero al 31 de marzo 2019</t>
  </si>
  <si>
    <t xml:space="preserve">                                                                                                  Del 01 de enero al 31 de marzo de 2019</t>
  </si>
  <si>
    <t>Del 01 de enero al 31 de marzo de 2019</t>
  </si>
  <si>
    <t>Universidad Tecnológica del Norte de Guanajuato
Estado Analítico del Ejercicio del Presupuesto de Egresos
Clasificación Funcional (Finalidad y Función)
Del 01 de enero al 31 de marzo 2019</t>
  </si>
  <si>
    <t>Universidad Tecnológica del Norte de Guanajuato
Estado Analítico del Ejercicio del Presupuesto de Egresos
Clasificación Económica (por Tipo de Gasto)
Del 01 de enero al 31 de marzo 2019</t>
  </si>
  <si>
    <t>Universidad Tecnológica del Norte de Guanajuato
Estado Analítico del Ejercicio del Presupuesto de Egresos
Clasificación por Objeto del Gasto (Capítulo y Concepto)
Del 01 de enero al 31 de marzo 2019</t>
  </si>
  <si>
    <t>Universidad Tecnológica del Norte de Guanajuato
Estado Analítico del Ejercicio del Presupuesto de Egresos
Clasificación Administrativa
Del 01 de enero al 31 de marzo 2019</t>
  </si>
  <si>
    <t>Sector Paraestatal del Gobierno (Federal/Estatal/Municipal) de Universidad Tecnológica del Norte de Guanajuato
Estado Analítico del Ejercicio del Presupuesto de Egresos
Clasificación Administrativa
Del 01 de enero al 31 de marzo 2019</t>
  </si>
  <si>
    <t>0301</t>
  </si>
  <si>
    <t>301</t>
  </si>
  <si>
    <t>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</si>
</sst>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71">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8" fillId="0" borderId="9" xfId="1" applyFont="1" applyBorder="1" applyProtection="1">
      <protection locked="0"/>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0" fillId="0" borderId="0" xfId="0" applyFont="1" applyAlignment="1" applyProtection="1">
      <alignment horizontal="right"/>
      <protection locked="0"/>
    </xf>
    <xf numFmtId="4" fontId="8" fillId="0" borderId="13" xfId="9" applyNumberFormat="1" applyFont="1" applyFill="1" applyBorder="1" applyAlignment="1" applyProtection="1">
      <alignment vertical="top"/>
      <protection locked="0"/>
    </xf>
    <xf numFmtId="0" fontId="15" fillId="0" borderId="13" xfId="9" applyFont="1" applyFill="1" applyBorder="1" applyAlignment="1" applyProtection="1">
      <alignment horizontal="left" vertical="top" wrapText="1"/>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6" fillId="0" borderId="1" xfId="0" applyFont="1" applyBorder="1" applyAlignment="1">
      <alignment horizontal="center"/>
    </xf>
    <xf numFmtId="0" fontId="8" fillId="0" borderId="11" xfId="0" applyFont="1" applyBorder="1" applyAlignment="1">
      <alignment horizontal="center"/>
    </xf>
    <xf numFmtId="0" fontId="5" fillId="0" borderId="0" xfId="0" applyFont="1" applyBorder="1" applyAlignment="1">
      <alignment horizont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9" fontId="7" fillId="3" borderId="5" xfId="2" applyFont="1" applyFill="1" applyBorder="1" applyAlignment="1">
      <alignment horizontal="center"/>
    </xf>
    <xf numFmtId="9" fontId="7" fillId="3" borderId="8" xfId="2" applyFont="1" applyFill="1" applyBorder="1" applyAlignment="1">
      <alignment horizontal="center"/>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showGridLines="0" zoomScaleNormal="100" workbookViewId="0">
      <selection activeCell="O35" sqref="O35"/>
    </sheetView>
  </sheetViews>
  <sheetFormatPr baseColWidth="10" defaultColWidth="10.28515625" defaultRowHeight="11.25" x14ac:dyDescent="0.25"/>
  <cols>
    <col min="1" max="1" width="10.28515625" style="211"/>
    <col min="2" max="2" width="1.5703125" style="211" customWidth="1"/>
    <col min="3" max="3" width="43.5703125" style="211" customWidth="1"/>
    <col min="4" max="4" width="15.28515625" style="211" customWidth="1"/>
    <col min="5" max="5" width="17" style="211" customWidth="1"/>
    <col min="6" max="7" width="15.28515625" style="211" customWidth="1"/>
    <col min="8" max="8" width="16.140625" style="211" customWidth="1"/>
    <col min="9" max="9" width="15.28515625" style="211" customWidth="1"/>
    <col min="10" max="16384" width="10.28515625" style="211"/>
  </cols>
  <sheetData>
    <row r="1" spans="2:9" s="204" customFormat="1" ht="39.950000000000003" customHeight="1" x14ac:dyDescent="0.25">
      <c r="B1" s="266" t="s">
        <v>461</v>
      </c>
      <c r="C1" s="267"/>
      <c r="D1" s="267"/>
      <c r="E1" s="267"/>
      <c r="F1" s="267"/>
      <c r="G1" s="267"/>
      <c r="H1" s="267"/>
      <c r="I1" s="268"/>
    </row>
    <row r="2" spans="2:9" s="204" customFormat="1" x14ac:dyDescent="0.25">
      <c r="B2" s="269" t="s">
        <v>338</v>
      </c>
      <c r="C2" s="270"/>
      <c r="D2" s="267" t="s">
        <v>443</v>
      </c>
      <c r="E2" s="267"/>
      <c r="F2" s="267"/>
      <c r="G2" s="267"/>
      <c r="H2" s="267"/>
      <c r="I2" s="275" t="s">
        <v>339</v>
      </c>
    </row>
    <row r="3" spans="2:9" s="208" customFormat="1" ht="24.95" customHeight="1" x14ac:dyDescent="0.25">
      <c r="B3" s="271"/>
      <c r="C3" s="272"/>
      <c r="D3" s="205" t="s">
        <v>266</v>
      </c>
      <c r="E3" s="206" t="s">
        <v>340</v>
      </c>
      <c r="F3" s="206" t="s">
        <v>207</v>
      </c>
      <c r="G3" s="206" t="s">
        <v>209</v>
      </c>
      <c r="H3" s="207" t="s">
        <v>341</v>
      </c>
      <c r="I3" s="276"/>
    </row>
    <row r="4" spans="2:9" s="208" customFormat="1" x14ac:dyDescent="0.25">
      <c r="B4" s="273"/>
      <c r="C4" s="274"/>
      <c r="D4" s="209" t="s">
        <v>342</v>
      </c>
      <c r="E4" s="210" t="s">
        <v>343</v>
      </c>
      <c r="F4" s="210" t="s">
        <v>444</v>
      </c>
      <c r="G4" s="210" t="s">
        <v>344</v>
      </c>
      <c r="H4" s="210" t="s">
        <v>74</v>
      </c>
      <c r="I4" s="210" t="s">
        <v>445</v>
      </c>
    </row>
    <row r="5" spans="2:9" x14ac:dyDescent="0.25">
      <c r="B5" s="257" t="s">
        <v>345</v>
      </c>
      <c r="D5" s="212"/>
      <c r="E5" s="212"/>
      <c r="F5" s="212"/>
      <c r="G5" s="212"/>
      <c r="H5" s="212"/>
      <c r="I5" s="212"/>
    </row>
    <row r="6" spans="2:9" x14ac:dyDescent="0.25">
      <c r="B6" s="258" t="s">
        <v>346</v>
      </c>
      <c r="D6" s="213"/>
      <c r="E6" s="213"/>
      <c r="F6" s="213"/>
      <c r="G6" s="213"/>
      <c r="H6" s="213"/>
      <c r="I6" s="213"/>
    </row>
    <row r="7" spans="2:9" x14ac:dyDescent="0.25">
      <c r="B7" s="258" t="s">
        <v>347</v>
      </c>
      <c r="D7" s="213"/>
      <c r="E7" s="213"/>
      <c r="F7" s="213"/>
      <c r="G7" s="213"/>
      <c r="H7" s="213"/>
      <c r="I7" s="213"/>
    </row>
    <row r="8" spans="2:9" x14ac:dyDescent="0.25">
      <c r="B8" s="258" t="s">
        <v>348</v>
      </c>
      <c r="D8" s="213"/>
      <c r="E8" s="213"/>
      <c r="F8" s="213"/>
      <c r="G8" s="213"/>
      <c r="H8" s="213"/>
      <c r="I8" s="213"/>
    </row>
    <row r="9" spans="2:9" x14ac:dyDescent="0.25">
      <c r="B9" s="258" t="s">
        <v>349</v>
      </c>
      <c r="D9" s="213">
        <f t="shared" ref="D9:I9" si="0">D10</f>
        <v>0</v>
      </c>
      <c r="E9" s="213">
        <f t="shared" si="0"/>
        <v>0</v>
      </c>
      <c r="F9" s="213">
        <f t="shared" si="0"/>
        <v>0</v>
      </c>
      <c r="G9" s="213">
        <f t="shared" si="0"/>
        <v>0</v>
      </c>
      <c r="H9" s="213">
        <f t="shared" si="0"/>
        <v>0</v>
      </c>
      <c r="I9" s="213">
        <f t="shared" si="0"/>
        <v>0</v>
      </c>
    </row>
    <row r="10" spans="2:9" x14ac:dyDescent="0.25">
      <c r="B10" s="214">
        <v>51</v>
      </c>
      <c r="C10" s="215" t="s">
        <v>350</v>
      </c>
      <c r="D10" s="213">
        <v>0</v>
      </c>
      <c r="E10" s="213">
        <v>0</v>
      </c>
      <c r="F10" s="213">
        <f>D10+E10</f>
        <v>0</v>
      </c>
      <c r="G10" s="213">
        <v>0</v>
      </c>
      <c r="H10" s="213">
        <v>0</v>
      </c>
      <c r="I10" s="213">
        <f>H10-D10</f>
        <v>0</v>
      </c>
    </row>
    <row r="11" spans="2:9" x14ac:dyDescent="0.25">
      <c r="B11" s="214">
        <v>52</v>
      </c>
      <c r="C11" s="215" t="s">
        <v>351</v>
      </c>
      <c r="D11" s="213"/>
      <c r="E11" s="213"/>
      <c r="F11" s="213"/>
      <c r="G11" s="213"/>
      <c r="H11" s="213"/>
      <c r="I11" s="213"/>
    </row>
    <row r="12" spans="2:9" x14ac:dyDescent="0.25">
      <c r="B12" s="258" t="s">
        <v>352</v>
      </c>
      <c r="D12" s="213">
        <f t="shared" ref="D12:I12" si="1">D13</f>
        <v>0</v>
      </c>
      <c r="E12" s="213">
        <f t="shared" si="1"/>
        <v>0</v>
      </c>
      <c r="F12" s="213">
        <f t="shared" si="1"/>
        <v>0</v>
      </c>
      <c r="G12" s="213">
        <f t="shared" si="1"/>
        <v>0</v>
      </c>
      <c r="H12" s="213">
        <f t="shared" si="1"/>
        <v>0</v>
      </c>
      <c r="I12" s="213">
        <f t="shared" si="1"/>
        <v>0</v>
      </c>
    </row>
    <row r="13" spans="2:9" x14ac:dyDescent="0.25">
      <c r="B13" s="214">
        <v>61</v>
      </c>
      <c r="C13" s="215" t="s">
        <v>350</v>
      </c>
      <c r="D13" s="213">
        <v>0</v>
      </c>
      <c r="E13" s="213">
        <v>0</v>
      </c>
      <c r="F13" s="213">
        <f>D13+E13</f>
        <v>0</v>
      </c>
      <c r="G13" s="213">
        <v>0</v>
      </c>
      <c r="H13" s="213">
        <v>0</v>
      </c>
      <c r="I13" s="213">
        <f>H13-D13</f>
        <v>0</v>
      </c>
    </row>
    <row r="14" spans="2:9" x14ac:dyDescent="0.25">
      <c r="B14" s="214">
        <v>62</v>
      </c>
      <c r="C14" s="215" t="s">
        <v>351</v>
      </c>
      <c r="D14" s="213"/>
      <c r="E14" s="213"/>
      <c r="F14" s="213"/>
      <c r="G14" s="213"/>
      <c r="H14" s="213"/>
      <c r="I14" s="213"/>
    </row>
    <row r="15" spans="2:9" ht="33.75" x14ac:dyDescent="0.25">
      <c r="B15" s="214"/>
      <c r="C15" s="216" t="s">
        <v>446</v>
      </c>
      <c r="D15" s="213"/>
      <c r="E15" s="213">
        <v>0</v>
      </c>
      <c r="F15" s="213">
        <v>0</v>
      </c>
      <c r="G15" s="213">
        <v>0</v>
      </c>
      <c r="H15" s="213">
        <v>0</v>
      </c>
      <c r="I15" s="213">
        <v>0</v>
      </c>
    </row>
    <row r="16" spans="2:9" x14ac:dyDescent="0.25">
      <c r="B16" s="258" t="s">
        <v>353</v>
      </c>
      <c r="D16" s="213">
        <v>8276040</v>
      </c>
      <c r="E16" s="213">
        <v>41584.71</v>
      </c>
      <c r="F16" s="213">
        <f>D16+E16</f>
        <v>8317624.71</v>
      </c>
      <c r="G16" s="213">
        <v>1117040.1100000001</v>
      </c>
      <c r="H16" s="213">
        <v>1117040.1100000001</v>
      </c>
      <c r="I16" s="213">
        <f>H16-D16</f>
        <v>-7158999.8899999997</v>
      </c>
    </row>
    <row r="17" spans="2:9" x14ac:dyDescent="0.25">
      <c r="B17" s="258" t="s">
        <v>354</v>
      </c>
      <c r="D17" s="213">
        <v>0</v>
      </c>
      <c r="E17" s="213">
        <v>42190606</v>
      </c>
      <c r="F17" s="213">
        <f>D17+E17</f>
        <v>42190606</v>
      </c>
      <c r="G17" s="213">
        <v>10597960</v>
      </c>
      <c r="H17" s="213">
        <v>10597960</v>
      </c>
      <c r="I17" s="213">
        <f>H17-D17</f>
        <v>10597960</v>
      </c>
    </row>
    <row r="18" spans="2:9" x14ac:dyDescent="0.25">
      <c r="B18" s="258" t="s">
        <v>336</v>
      </c>
      <c r="D18" s="213">
        <v>55505491.729999997</v>
      </c>
      <c r="E18" s="213">
        <v>779213.64</v>
      </c>
      <c r="F18" s="213">
        <f>D18+E18</f>
        <v>56284705.369999997</v>
      </c>
      <c r="G18" s="213">
        <v>13613808.83</v>
      </c>
      <c r="H18" s="213">
        <v>13613808.83</v>
      </c>
      <c r="I18" s="213">
        <f>H18-D18</f>
        <v>-41891682.899999999</v>
      </c>
    </row>
    <row r="19" spans="2:9" x14ac:dyDescent="0.25">
      <c r="B19" s="258" t="s">
        <v>355</v>
      </c>
      <c r="D19" s="213">
        <v>0</v>
      </c>
      <c r="E19" s="213">
        <v>0</v>
      </c>
      <c r="F19" s="213">
        <f>D19+E19</f>
        <v>0</v>
      </c>
      <c r="G19" s="213">
        <v>0</v>
      </c>
      <c r="H19" s="213">
        <v>0</v>
      </c>
      <c r="I19" s="213">
        <f>H19-D19</f>
        <v>0</v>
      </c>
    </row>
    <row r="20" spans="2:9" x14ac:dyDescent="0.25">
      <c r="B20" s="259"/>
      <c r="D20" s="217"/>
      <c r="E20" s="217"/>
      <c r="F20" s="217"/>
      <c r="G20" s="217"/>
      <c r="H20" s="217"/>
      <c r="I20" s="217"/>
    </row>
    <row r="21" spans="2:9" x14ac:dyDescent="0.25">
      <c r="B21" s="218"/>
      <c r="C21" s="219" t="s">
        <v>356</v>
      </c>
      <c r="D21" s="220">
        <f>D9+D12+D17+D18+D19+D16</f>
        <v>63781531.729999997</v>
      </c>
      <c r="E21" s="220">
        <f>E9+E12+E17+E18+E19+E16</f>
        <v>43011404.350000001</v>
      </c>
      <c r="F21" s="220">
        <f>F9+F12+F17+F18+F19+F16</f>
        <v>106792936.08</v>
      </c>
      <c r="G21" s="220">
        <f>G9+G12+G17+G18+G19+G16</f>
        <v>25328808.939999998</v>
      </c>
      <c r="H21" s="220">
        <f>H9+H12+H17+H18+H19+H16</f>
        <v>25328808.939999998</v>
      </c>
      <c r="I21" s="221">
        <v>0</v>
      </c>
    </row>
    <row r="22" spans="2:9" x14ac:dyDescent="0.25">
      <c r="B22" s="222"/>
      <c r="C22" s="223"/>
      <c r="D22" s="224"/>
      <c r="E22" s="224"/>
      <c r="F22" s="225"/>
      <c r="G22" s="226" t="s">
        <v>447</v>
      </c>
      <c r="H22" s="227"/>
      <c r="I22" s="217"/>
    </row>
    <row r="23" spans="2:9" x14ac:dyDescent="0.25">
      <c r="B23" s="277" t="s">
        <v>448</v>
      </c>
      <c r="C23" s="278"/>
      <c r="D23" s="267" t="s">
        <v>443</v>
      </c>
      <c r="E23" s="267"/>
      <c r="F23" s="267"/>
      <c r="G23" s="267"/>
      <c r="H23" s="267"/>
      <c r="I23" s="275" t="s">
        <v>339</v>
      </c>
    </row>
    <row r="24" spans="2:9" ht="22.5" x14ac:dyDescent="0.25">
      <c r="B24" s="279"/>
      <c r="C24" s="280"/>
      <c r="D24" s="205" t="s">
        <v>266</v>
      </c>
      <c r="E24" s="206" t="s">
        <v>340</v>
      </c>
      <c r="F24" s="206" t="s">
        <v>207</v>
      </c>
      <c r="G24" s="206" t="s">
        <v>209</v>
      </c>
      <c r="H24" s="207" t="s">
        <v>341</v>
      </c>
      <c r="I24" s="276"/>
    </row>
    <row r="25" spans="2:9" x14ac:dyDescent="0.25">
      <c r="B25" s="281"/>
      <c r="C25" s="282"/>
      <c r="D25" s="209" t="s">
        <v>342</v>
      </c>
      <c r="E25" s="210" t="s">
        <v>343</v>
      </c>
      <c r="F25" s="210" t="s">
        <v>444</v>
      </c>
      <c r="G25" s="210" t="s">
        <v>344</v>
      </c>
      <c r="H25" s="210" t="s">
        <v>74</v>
      </c>
      <c r="I25" s="210" t="s">
        <v>445</v>
      </c>
    </row>
    <row r="26" spans="2:9" x14ac:dyDescent="0.25">
      <c r="B26" s="253" t="s">
        <v>449</v>
      </c>
      <c r="C26" s="228"/>
      <c r="D26" s="229"/>
      <c r="E26" s="229"/>
      <c r="F26" s="229"/>
      <c r="G26" s="229"/>
      <c r="H26" s="229"/>
      <c r="I26" s="229"/>
    </row>
    <row r="27" spans="2:9" x14ac:dyDescent="0.25">
      <c r="B27" s="230"/>
      <c r="C27" s="231" t="s">
        <v>345</v>
      </c>
      <c r="D27" s="232"/>
      <c r="E27" s="232"/>
      <c r="F27" s="232"/>
      <c r="G27" s="232"/>
      <c r="H27" s="232"/>
      <c r="I27" s="232"/>
    </row>
    <row r="28" spans="2:9" x14ac:dyDescent="0.25">
      <c r="B28" s="230"/>
      <c r="C28" s="231" t="s">
        <v>347</v>
      </c>
      <c r="D28" s="232"/>
      <c r="E28" s="232"/>
      <c r="F28" s="232"/>
      <c r="G28" s="232"/>
      <c r="H28" s="232"/>
      <c r="I28" s="232"/>
    </row>
    <row r="29" spans="2:9" x14ac:dyDescent="0.25">
      <c r="B29" s="230"/>
      <c r="C29" s="231" t="s">
        <v>348</v>
      </c>
      <c r="D29" s="232"/>
      <c r="E29" s="232"/>
      <c r="F29" s="232"/>
      <c r="G29" s="232"/>
      <c r="H29" s="232"/>
      <c r="I29" s="232"/>
    </row>
    <row r="30" spans="2:9" x14ac:dyDescent="0.25">
      <c r="B30" s="230"/>
      <c r="C30" s="231" t="s">
        <v>349</v>
      </c>
      <c r="D30" s="232">
        <f t="shared" ref="D30:I30" si="2">D31</f>
        <v>0</v>
      </c>
      <c r="E30" s="232">
        <f t="shared" si="2"/>
        <v>0</v>
      </c>
      <c r="F30" s="232">
        <f t="shared" si="2"/>
        <v>0</v>
      </c>
      <c r="G30" s="213">
        <f t="shared" si="2"/>
        <v>0</v>
      </c>
      <c r="H30" s="213">
        <f t="shared" si="2"/>
        <v>0</v>
      </c>
      <c r="I30" s="213">
        <f t="shared" si="2"/>
        <v>0</v>
      </c>
    </row>
    <row r="31" spans="2:9" x14ac:dyDescent="0.25">
      <c r="B31" s="230"/>
      <c r="C31" s="233" t="s">
        <v>350</v>
      </c>
      <c r="D31" s="232">
        <v>0</v>
      </c>
      <c r="E31" s="232">
        <v>0</v>
      </c>
      <c r="F31" s="213">
        <f>D31+E31</f>
        <v>0</v>
      </c>
      <c r="G31" s="213">
        <v>0</v>
      </c>
      <c r="H31" s="213">
        <v>0</v>
      </c>
      <c r="I31" s="213">
        <f>H31-D31</f>
        <v>0</v>
      </c>
    </row>
    <row r="32" spans="2:9" x14ac:dyDescent="0.25">
      <c r="B32" s="230"/>
      <c r="C32" s="233" t="s">
        <v>351</v>
      </c>
      <c r="D32" s="232"/>
      <c r="E32" s="232"/>
      <c r="F32" s="232"/>
      <c r="G32" s="213"/>
      <c r="H32" s="213"/>
      <c r="I32" s="213"/>
    </row>
    <row r="33" spans="2:9" x14ac:dyDescent="0.25">
      <c r="B33" s="230"/>
      <c r="C33" s="231" t="s">
        <v>352</v>
      </c>
      <c r="D33" s="232">
        <f>D34</f>
        <v>0</v>
      </c>
      <c r="E33" s="232">
        <f>E34</f>
        <v>0</v>
      </c>
      <c r="F33" s="232">
        <f>+D33+E33</f>
        <v>0</v>
      </c>
      <c r="G33" s="213">
        <f>G34</f>
        <v>0</v>
      </c>
      <c r="H33" s="213">
        <f>H34</f>
        <v>0</v>
      </c>
      <c r="I33" s="213">
        <f>I34</f>
        <v>0</v>
      </c>
    </row>
    <row r="34" spans="2:9" x14ac:dyDescent="0.25">
      <c r="B34" s="230"/>
      <c r="C34" s="233" t="s">
        <v>350</v>
      </c>
      <c r="D34" s="232">
        <v>0</v>
      </c>
      <c r="E34" s="232">
        <v>0</v>
      </c>
      <c r="F34" s="232">
        <f>+D34+E34</f>
        <v>0</v>
      </c>
      <c r="G34" s="213">
        <v>0</v>
      </c>
      <c r="H34" s="213">
        <v>0</v>
      </c>
      <c r="I34" s="213">
        <f>H34-D34</f>
        <v>0</v>
      </c>
    </row>
    <row r="35" spans="2:9" ht="12.75" x14ac:dyDescent="0.25">
      <c r="B35" s="230"/>
      <c r="C35" s="233" t="s">
        <v>351</v>
      </c>
      <c r="D35" s="232"/>
      <c r="E35" s="234"/>
      <c r="F35" s="232"/>
      <c r="G35" s="213"/>
      <c r="H35" s="213"/>
      <c r="I35" s="213"/>
    </row>
    <row r="36" spans="2:9" ht="33.75" x14ac:dyDescent="0.25">
      <c r="B36" s="230"/>
      <c r="C36" s="235" t="s">
        <v>446</v>
      </c>
      <c r="D36" s="232"/>
      <c r="E36" s="232"/>
      <c r="F36" s="232"/>
      <c r="G36" s="213">
        <v>0</v>
      </c>
      <c r="H36" s="213">
        <v>0</v>
      </c>
      <c r="I36" s="213">
        <v>0</v>
      </c>
    </row>
    <row r="37" spans="2:9" x14ac:dyDescent="0.25">
      <c r="B37" s="230"/>
      <c r="C37" s="263" t="s">
        <v>353</v>
      </c>
      <c r="D37" s="262">
        <v>8276040</v>
      </c>
      <c r="E37" s="213">
        <v>41584.71</v>
      </c>
      <c r="F37" s="213">
        <f>D37+E37</f>
        <v>8317624.71</v>
      </c>
      <c r="G37" s="213">
        <v>1117040.1100000001</v>
      </c>
      <c r="H37" s="213">
        <v>1117040.1100000001</v>
      </c>
      <c r="I37" s="213">
        <f>H37-D37</f>
        <v>-7158999.8899999997</v>
      </c>
    </row>
    <row r="38" spans="2:9" x14ac:dyDescent="0.25">
      <c r="B38" s="230"/>
      <c r="C38" s="231" t="s">
        <v>354</v>
      </c>
      <c r="D38" s="232"/>
      <c r="E38" s="232">
        <v>42190606</v>
      </c>
      <c r="F38" s="213">
        <f>+D38+E38</f>
        <v>42190606</v>
      </c>
      <c r="G38" s="213">
        <v>10597960</v>
      </c>
      <c r="H38" s="213">
        <v>10597960</v>
      </c>
      <c r="I38" s="213">
        <f>H38-D38</f>
        <v>10597960</v>
      </c>
    </row>
    <row r="39" spans="2:9" x14ac:dyDescent="0.25">
      <c r="B39" s="230"/>
      <c r="C39" s="231" t="s">
        <v>336</v>
      </c>
      <c r="D39" s="232">
        <v>55505491.729999997</v>
      </c>
      <c r="E39" s="232">
        <v>779213.64</v>
      </c>
      <c r="F39" s="220">
        <f>+D39+E39</f>
        <v>56284705.369999997</v>
      </c>
      <c r="G39" s="213">
        <v>13613808.83</v>
      </c>
      <c r="H39" s="213">
        <v>13613808.83</v>
      </c>
      <c r="I39" s="213">
        <f>H39-D39</f>
        <v>-41891682.899999999</v>
      </c>
    </row>
    <row r="40" spans="2:9" x14ac:dyDescent="0.25">
      <c r="B40" s="230"/>
      <c r="C40" s="231"/>
      <c r="D40" s="232"/>
      <c r="E40" s="232"/>
      <c r="F40" s="232"/>
      <c r="G40" s="213"/>
      <c r="H40" s="213"/>
      <c r="I40" s="252"/>
    </row>
    <row r="41" spans="2:9" x14ac:dyDescent="0.25">
      <c r="B41" s="254" t="s">
        <v>450</v>
      </c>
      <c r="C41" s="228"/>
      <c r="D41" s="236"/>
      <c r="E41" s="236"/>
      <c r="F41" s="236"/>
      <c r="G41" s="213"/>
      <c r="H41" s="213"/>
      <c r="I41" s="252"/>
    </row>
    <row r="42" spans="2:9" x14ac:dyDescent="0.25">
      <c r="B42" s="230"/>
      <c r="C42" s="231" t="s">
        <v>346</v>
      </c>
      <c r="D42" s="232"/>
      <c r="E42" s="232"/>
      <c r="F42" s="232"/>
      <c r="G42" s="232"/>
      <c r="H42" s="232"/>
      <c r="I42" s="232"/>
    </row>
    <row r="43" spans="2:9" x14ac:dyDescent="0.25">
      <c r="B43" s="230"/>
      <c r="C43" s="231" t="s">
        <v>353</v>
      </c>
      <c r="D43" s="232"/>
      <c r="E43" s="232"/>
      <c r="F43" s="232"/>
      <c r="G43" s="232"/>
      <c r="H43" s="232"/>
      <c r="I43" s="232"/>
    </row>
    <row r="44" spans="2:9" x14ac:dyDescent="0.25">
      <c r="B44" s="230"/>
      <c r="C44" s="231" t="s">
        <v>336</v>
      </c>
      <c r="D44" s="232"/>
      <c r="E44" s="232"/>
      <c r="F44" s="232"/>
      <c r="G44" s="232"/>
      <c r="H44" s="232"/>
      <c r="I44" s="232"/>
    </row>
    <row r="45" spans="2:9" x14ac:dyDescent="0.25">
      <c r="B45" s="230"/>
      <c r="C45" s="231"/>
      <c r="D45" s="232"/>
      <c r="E45" s="232"/>
      <c r="F45" s="232"/>
      <c r="G45" s="232"/>
      <c r="H45" s="232"/>
      <c r="I45" s="232"/>
    </row>
    <row r="46" spans="2:9" x14ac:dyDescent="0.25">
      <c r="B46" s="255" t="s">
        <v>451</v>
      </c>
      <c r="C46" s="237"/>
      <c r="D46" s="236"/>
      <c r="E46" s="236"/>
      <c r="F46" s="236"/>
      <c r="G46" s="236"/>
      <c r="H46" s="236"/>
      <c r="I46" s="236"/>
    </row>
    <row r="47" spans="2:9" x14ac:dyDescent="0.25">
      <c r="B47" s="238"/>
      <c r="C47" s="231" t="s">
        <v>355</v>
      </c>
      <c r="D47" s="236"/>
      <c r="E47" s="236"/>
      <c r="F47" s="236"/>
      <c r="G47" s="236"/>
      <c r="H47" s="236"/>
      <c r="I47" s="236"/>
    </row>
    <row r="48" spans="2:9" x14ac:dyDescent="0.25">
      <c r="B48" s="256"/>
      <c r="C48" s="231"/>
      <c r="D48" s="251"/>
      <c r="E48" s="251"/>
      <c r="F48" s="251"/>
      <c r="G48" s="251"/>
      <c r="H48" s="251"/>
      <c r="I48" s="236"/>
    </row>
    <row r="49" spans="2:9" x14ac:dyDescent="0.25">
      <c r="B49" s="239"/>
      <c r="C49" s="240" t="s">
        <v>356</v>
      </c>
      <c r="D49" s="220">
        <f>D30+D33+D38+D39+D37</f>
        <v>63781531.729999997</v>
      </c>
      <c r="E49" s="220">
        <f t="shared" ref="E49:H49" si="3">E30+E33+E38+E39+E37</f>
        <v>43011404.350000001</v>
      </c>
      <c r="F49" s="220">
        <f t="shared" si="3"/>
        <v>106792936.08</v>
      </c>
      <c r="G49" s="220">
        <f t="shared" si="3"/>
        <v>25328808.939999998</v>
      </c>
      <c r="H49" s="220">
        <f t="shared" si="3"/>
        <v>25328808.939999998</v>
      </c>
      <c r="I49" s="221">
        <v>0</v>
      </c>
    </row>
    <row r="50" spans="2:9" x14ac:dyDescent="0.25">
      <c r="B50" s="241"/>
      <c r="C50" s="242"/>
      <c r="D50" s="243"/>
      <c r="E50" s="243"/>
      <c r="F50" s="243"/>
      <c r="G50" s="244" t="s">
        <v>447</v>
      </c>
      <c r="H50" s="245"/>
      <c r="I50" s="246"/>
    </row>
    <row r="51" spans="2:9" x14ac:dyDescent="0.25">
      <c r="B51" s="211" t="s">
        <v>229</v>
      </c>
    </row>
    <row r="57" spans="2:9" x14ac:dyDescent="0.2">
      <c r="C57" s="283" t="s">
        <v>453</v>
      </c>
      <c r="D57" s="283"/>
      <c r="G57" s="284"/>
      <c r="H57" s="284"/>
    </row>
    <row r="58" spans="2:9" x14ac:dyDescent="0.2">
      <c r="C58" s="283" t="s">
        <v>456</v>
      </c>
      <c r="D58" s="283"/>
      <c r="G58" s="283" t="s">
        <v>193</v>
      </c>
      <c r="H58" s="283"/>
    </row>
    <row r="59" spans="2:9" x14ac:dyDescent="0.2">
      <c r="C59" s="283" t="s">
        <v>459</v>
      </c>
      <c r="D59" s="283"/>
      <c r="G59" s="283" t="s">
        <v>194</v>
      </c>
      <c r="H59" s="283"/>
    </row>
  </sheetData>
  <sheetProtection formatCells="0" formatColumns="0" formatRows="0" insertRows="0" autoFilter="0"/>
  <mergeCells count="13">
    <mergeCell ref="C57:D57"/>
    <mergeCell ref="C58:D58"/>
    <mergeCell ref="C59:D59"/>
    <mergeCell ref="G57:H57"/>
    <mergeCell ref="G58:H58"/>
    <mergeCell ref="G59:H59"/>
    <mergeCell ref="B1:I1"/>
    <mergeCell ref="B2:C4"/>
    <mergeCell ref="D2:H2"/>
    <mergeCell ref="I2:I3"/>
    <mergeCell ref="B23:C25"/>
    <mergeCell ref="D23:H23"/>
    <mergeCell ref="I23:I24"/>
  </mergeCells>
  <printOptions horizontalCentered="1"/>
  <pageMargins left="0.70866141732283472" right="0.70866141732283472" top="0.74803149606299213" bottom="0.74803149606299213" header="0.31496062992125984" footer="0.31496062992125984"/>
  <pageSetup scale="68"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workbookViewId="0"/>
  </sheetViews>
  <sheetFormatPr baseColWidth="10" defaultColWidth="11.42578125" defaultRowHeight="12.75" x14ac:dyDescent="0.2"/>
  <cols>
    <col min="1" max="1" width="16.42578125" style="44" customWidth="1"/>
    <col min="2" max="3" width="3.7109375" style="45" customWidth="1"/>
    <col min="4" max="4" width="29.42578125" style="45" customWidth="1"/>
    <col min="5" max="5" width="12.7109375" style="45" customWidth="1"/>
    <col min="6" max="6" width="14.42578125" style="45" customWidth="1"/>
    <col min="7" max="7" width="12.42578125" style="45" customWidth="1"/>
    <col min="8" max="8" width="14.42578125" style="45" customWidth="1"/>
    <col min="9" max="9" width="13.7109375" style="45" customWidth="1"/>
    <col min="10" max="10" width="15" style="45" customWidth="1"/>
    <col min="11" max="11" width="16" style="45" customWidth="1"/>
    <col min="12" max="12" width="15.140625" style="45" customWidth="1"/>
    <col min="13" max="13" width="15.5703125" style="45" customWidth="1"/>
    <col min="14" max="14" width="14.5703125" style="45" customWidth="1"/>
    <col min="15" max="15" width="14.140625" style="45" customWidth="1"/>
    <col min="16" max="16" width="14.5703125" style="44" customWidth="1"/>
    <col min="17" max="17" width="14" style="45" customWidth="1"/>
    <col min="18" max="18" width="15" style="45" customWidth="1"/>
    <col min="19" max="19" width="13" style="45" customWidth="1"/>
    <col min="20" max="20" width="12.7109375" style="45" bestFit="1" customWidth="1"/>
    <col min="21" max="16384" width="11.42578125" style="45"/>
  </cols>
  <sheetData>
    <row r="1" spans="2:20" ht="6" customHeight="1" x14ac:dyDescent="0.2">
      <c r="B1" s="308"/>
      <c r="C1" s="308"/>
      <c r="D1" s="308"/>
      <c r="E1" s="308"/>
      <c r="F1" s="308"/>
      <c r="G1" s="308"/>
      <c r="H1" s="308"/>
      <c r="I1" s="308"/>
      <c r="J1" s="308"/>
      <c r="K1" s="308"/>
      <c r="L1" s="308"/>
      <c r="M1" s="308"/>
      <c r="N1" s="308"/>
      <c r="O1" s="308"/>
    </row>
    <row r="2" spans="2:20" ht="13.5" customHeight="1" x14ac:dyDescent="0.2">
      <c r="B2" s="308" t="s">
        <v>195</v>
      </c>
      <c r="C2" s="308"/>
      <c r="D2" s="308"/>
      <c r="E2" s="308"/>
      <c r="F2" s="308"/>
      <c r="G2" s="308"/>
      <c r="H2" s="308"/>
      <c r="I2" s="308"/>
      <c r="J2" s="308"/>
      <c r="K2" s="308"/>
      <c r="L2" s="308"/>
      <c r="M2" s="308"/>
      <c r="N2" s="308"/>
      <c r="O2" s="308"/>
    </row>
    <row r="3" spans="2:20" ht="20.25" customHeight="1" x14ac:dyDescent="0.2">
      <c r="B3" s="308" t="s">
        <v>463</v>
      </c>
      <c r="C3" s="308"/>
      <c r="D3" s="308"/>
      <c r="E3" s="308"/>
      <c r="F3" s="308"/>
      <c r="G3" s="308"/>
      <c r="H3" s="308"/>
      <c r="I3" s="308"/>
      <c r="J3" s="308"/>
      <c r="K3" s="308"/>
      <c r="L3" s="308"/>
      <c r="M3" s="308"/>
      <c r="N3" s="308"/>
      <c r="O3" s="308"/>
    </row>
    <row r="4" spans="2:20" s="44" customFormat="1" ht="8.25" customHeight="1" x14ac:dyDescent="0.2">
      <c r="B4" s="46"/>
      <c r="C4" s="46"/>
      <c r="D4" s="46"/>
      <c r="E4" s="46"/>
      <c r="F4" s="46"/>
      <c r="G4" s="46"/>
      <c r="H4" s="46"/>
      <c r="I4" s="46"/>
      <c r="J4" s="46"/>
      <c r="K4" s="46"/>
      <c r="L4" s="46"/>
      <c r="M4" s="46"/>
      <c r="N4" s="46"/>
      <c r="O4" s="46"/>
    </row>
    <row r="5" spans="2:20" s="44" customFormat="1" ht="24" customHeight="1" x14ac:dyDescent="0.2">
      <c r="D5" s="47" t="s">
        <v>196</v>
      </c>
      <c r="E5" s="48" t="s">
        <v>197</v>
      </c>
      <c r="F5" s="48"/>
      <c r="G5" s="49"/>
      <c r="H5" s="48"/>
      <c r="I5" s="48"/>
      <c r="J5" s="48"/>
      <c r="K5" s="48"/>
      <c r="L5" s="50"/>
      <c r="M5" s="50"/>
      <c r="N5" s="51"/>
      <c r="O5" s="46"/>
    </row>
    <row r="6" spans="2:20" s="44" customFormat="1" ht="8.25" customHeight="1" x14ac:dyDescent="0.2">
      <c r="B6" s="46"/>
      <c r="C6" s="46"/>
      <c r="D6" s="46"/>
      <c r="E6" s="46"/>
      <c r="F6" s="46"/>
      <c r="G6" s="46"/>
      <c r="H6" s="46"/>
      <c r="I6" s="46"/>
      <c r="J6" s="46"/>
      <c r="K6" s="46"/>
      <c r="L6" s="46"/>
      <c r="M6" s="46"/>
      <c r="N6" s="46"/>
      <c r="O6" s="46"/>
    </row>
    <row r="7" spans="2:20" ht="15" customHeight="1" x14ac:dyDescent="0.2">
      <c r="B7" s="348" t="s">
        <v>198</v>
      </c>
      <c r="C7" s="349"/>
      <c r="D7" s="350"/>
      <c r="E7" s="362" t="s">
        <v>199</v>
      </c>
      <c r="F7" s="52"/>
      <c r="G7" s="362" t="s">
        <v>200</v>
      </c>
      <c r="H7" s="365" t="s">
        <v>201</v>
      </c>
      <c r="I7" s="366"/>
      <c r="J7" s="366"/>
      <c r="K7" s="366"/>
      <c r="L7" s="366"/>
      <c r="M7" s="366"/>
      <c r="N7" s="367"/>
      <c r="O7" s="357" t="s">
        <v>202</v>
      </c>
      <c r="P7" s="360" t="s">
        <v>203</v>
      </c>
      <c r="Q7" s="361"/>
    </row>
    <row r="8" spans="2:20" ht="38.25" x14ac:dyDescent="0.2">
      <c r="B8" s="351"/>
      <c r="C8" s="352"/>
      <c r="D8" s="353"/>
      <c r="E8" s="363"/>
      <c r="F8" s="53" t="s">
        <v>204</v>
      </c>
      <c r="G8" s="363"/>
      <c r="H8" s="54" t="s">
        <v>205</v>
      </c>
      <c r="I8" s="54" t="s">
        <v>206</v>
      </c>
      <c r="J8" s="54" t="s">
        <v>207</v>
      </c>
      <c r="K8" s="54" t="s">
        <v>208</v>
      </c>
      <c r="L8" s="54" t="s">
        <v>209</v>
      </c>
      <c r="M8" s="54" t="s">
        <v>210</v>
      </c>
      <c r="N8" s="54" t="s">
        <v>211</v>
      </c>
      <c r="O8" s="357"/>
      <c r="P8" s="55" t="s">
        <v>212</v>
      </c>
      <c r="Q8" s="55" t="s">
        <v>213</v>
      </c>
    </row>
    <row r="9" spans="2:20" ht="15.75" customHeight="1" x14ac:dyDescent="0.2">
      <c r="B9" s="354"/>
      <c r="C9" s="355"/>
      <c r="D9" s="356"/>
      <c r="E9" s="364"/>
      <c r="F9" s="56"/>
      <c r="G9" s="364"/>
      <c r="H9" s="54">
        <v>1</v>
      </c>
      <c r="I9" s="54">
        <v>2</v>
      </c>
      <c r="J9" s="54" t="s">
        <v>214</v>
      </c>
      <c r="K9" s="54">
        <v>4</v>
      </c>
      <c r="L9" s="54">
        <v>5</v>
      </c>
      <c r="M9" s="54">
        <v>6</v>
      </c>
      <c r="N9" s="54">
        <v>7</v>
      </c>
      <c r="O9" s="54" t="s">
        <v>215</v>
      </c>
      <c r="P9" s="57" t="s">
        <v>216</v>
      </c>
      <c r="Q9" s="57" t="s">
        <v>217</v>
      </c>
    </row>
    <row r="10" spans="2:20" ht="15" customHeight="1" x14ac:dyDescent="0.2">
      <c r="B10" s="343"/>
      <c r="C10" s="334"/>
      <c r="D10" s="344"/>
      <c r="E10" s="58"/>
      <c r="F10" s="58"/>
      <c r="G10" s="59"/>
      <c r="H10" s="59"/>
      <c r="I10" s="59"/>
      <c r="J10" s="59"/>
      <c r="K10" s="59"/>
      <c r="L10" s="59"/>
      <c r="M10" s="59"/>
      <c r="N10" s="59"/>
      <c r="O10" s="59"/>
      <c r="P10" s="60"/>
      <c r="Q10" s="61"/>
    </row>
    <row r="11" spans="2:20" x14ac:dyDescent="0.2">
      <c r="B11" s="62"/>
      <c r="C11" s="341"/>
      <c r="D11" s="342"/>
      <c r="E11" s="63"/>
      <c r="F11" s="63"/>
      <c r="G11" s="265" t="s">
        <v>471</v>
      </c>
      <c r="H11" s="64">
        <f>+H12</f>
        <v>26098458.170000002</v>
      </c>
      <c r="I11" s="64">
        <f t="shared" ref="I11:N11" si="0">+I12</f>
        <v>13514066.359999999</v>
      </c>
      <c r="J11" s="64">
        <f t="shared" si="0"/>
        <v>39612524.530000001</v>
      </c>
      <c r="K11" s="64">
        <f t="shared" si="0"/>
        <v>6603251.7800000003</v>
      </c>
      <c r="L11" s="64">
        <f t="shared" si="0"/>
        <v>6063217.21</v>
      </c>
      <c r="M11" s="64">
        <f t="shared" si="0"/>
        <v>6063217.21</v>
      </c>
      <c r="N11" s="64">
        <f t="shared" si="0"/>
        <v>6063217.21</v>
      </c>
      <c r="O11" s="64">
        <f>J11-L11</f>
        <v>33549307.32</v>
      </c>
      <c r="P11" s="65">
        <f>L11/H11</f>
        <v>0.23232089690913721</v>
      </c>
      <c r="Q11" s="66">
        <f>L11/J11</f>
        <v>0.15306313550927828</v>
      </c>
      <c r="R11" s="67"/>
      <c r="S11" s="67"/>
    </row>
    <row r="12" spans="2:20" ht="15" x14ac:dyDescent="0.25">
      <c r="B12" s="62"/>
      <c r="C12" s="68"/>
      <c r="D12" s="69" t="s">
        <v>218</v>
      </c>
      <c r="E12" s="58" t="s">
        <v>219</v>
      </c>
      <c r="F12" s="58" t="s">
        <v>220</v>
      </c>
      <c r="G12" s="70" t="s">
        <v>221</v>
      </c>
      <c r="H12" s="71">
        <v>26098458.170000002</v>
      </c>
      <c r="I12" s="72">
        <f>13517666.36-3600</f>
        <v>13514066.359999999</v>
      </c>
      <c r="J12" s="71">
        <f>+H12+I12</f>
        <v>39612524.530000001</v>
      </c>
      <c r="K12" s="71">
        <v>6603251.7800000003</v>
      </c>
      <c r="L12" s="71">
        <v>6063217.21</v>
      </c>
      <c r="M12" s="71">
        <v>6063217.21</v>
      </c>
      <c r="N12" s="71">
        <v>6063217.21</v>
      </c>
      <c r="O12" s="71">
        <f>J12-L12</f>
        <v>33549307.32</v>
      </c>
      <c r="P12" s="65">
        <f t="shared" ref="P12:P28" si="1">L12/H12</f>
        <v>0.23232089690913721</v>
      </c>
      <c r="Q12" s="66">
        <f t="shared" ref="Q12:Q28" si="2">L12/J12</f>
        <v>0.15306313550927828</v>
      </c>
      <c r="R12" s="67"/>
    </row>
    <row r="13" spans="2:20" x14ac:dyDescent="0.2">
      <c r="B13" s="62"/>
      <c r="C13" s="68"/>
      <c r="D13" s="69"/>
      <c r="E13" s="58"/>
      <c r="F13" s="58"/>
      <c r="G13" s="70"/>
      <c r="H13" s="73"/>
      <c r="I13" s="73"/>
      <c r="J13" s="73"/>
      <c r="K13" s="73"/>
      <c r="L13" s="73"/>
      <c r="M13" s="73"/>
      <c r="N13" s="73"/>
      <c r="O13" s="73"/>
      <c r="P13" s="65"/>
      <c r="Q13" s="66"/>
      <c r="R13" s="67"/>
      <c r="S13" s="67"/>
      <c r="T13" s="67"/>
    </row>
    <row r="14" spans="2:20" x14ac:dyDescent="0.2">
      <c r="B14" s="62"/>
      <c r="C14" s="341"/>
      <c r="D14" s="342"/>
      <c r="E14" s="63"/>
      <c r="F14" s="63"/>
      <c r="G14" s="63">
        <v>201</v>
      </c>
      <c r="H14" s="64">
        <f t="shared" ref="H14:M14" si="3">+H15</f>
        <v>27646592.57</v>
      </c>
      <c r="I14" s="64">
        <f t="shared" si="3"/>
        <v>23705497.280000001</v>
      </c>
      <c r="J14" s="64">
        <f t="shared" si="3"/>
        <v>51352089.850000001</v>
      </c>
      <c r="K14" s="64">
        <f t="shared" si="3"/>
        <v>12049026.67</v>
      </c>
      <c r="L14" s="64">
        <f t="shared" si="3"/>
        <v>12027531.810000001</v>
      </c>
      <c r="M14" s="74">
        <f t="shared" si="3"/>
        <v>12027531.810000001</v>
      </c>
      <c r="N14" s="74">
        <f t="shared" ref="N14" si="4">SUM(N15:N22)</f>
        <v>12027531.810000001</v>
      </c>
      <c r="O14" s="64">
        <f>J14-L14</f>
        <v>39324558.039999999</v>
      </c>
      <c r="P14" s="65">
        <f t="shared" si="1"/>
        <v>0.43504572144096237</v>
      </c>
      <c r="Q14" s="66">
        <f t="shared" si="2"/>
        <v>0.23421698795769652</v>
      </c>
      <c r="R14" s="67"/>
      <c r="S14" s="67"/>
    </row>
    <row r="15" spans="2:20" ht="12.75" customHeight="1" x14ac:dyDescent="0.2">
      <c r="B15" s="62"/>
      <c r="C15" s="75"/>
      <c r="D15" s="75" t="s">
        <v>222</v>
      </c>
      <c r="E15" s="59"/>
      <c r="F15" s="76" t="s">
        <v>222</v>
      </c>
      <c r="G15" s="70" t="s">
        <v>223</v>
      </c>
      <c r="H15" s="73">
        <v>27646592.57</v>
      </c>
      <c r="I15" s="73">
        <f>23895497.28-190000</f>
        <v>23705497.280000001</v>
      </c>
      <c r="J15" s="73">
        <f>H15+I15</f>
        <v>51352089.850000001</v>
      </c>
      <c r="K15" s="73">
        <v>12049026.67</v>
      </c>
      <c r="L15" s="73">
        <v>12027531.810000001</v>
      </c>
      <c r="M15" s="73">
        <v>12027531.810000001</v>
      </c>
      <c r="N15" s="73">
        <v>12027531.810000001</v>
      </c>
      <c r="O15" s="73">
        <f>J15-L15</f>
        <v>39324558.039999999</v>
      </c>
      <c r="P15" s="65">
        <f t="shared" si="1"/>
        <v>0.43504572144096237</v>
      </c>
      <c r="Q15" s="66">
        <f t="shared" si="2"/>
        <v>0.23421698795769652</v>
      </c>
      <c r="R15" s="67"/>
    </row>
    <row r="16" spans="2:20" x14ac:dyDescent="0.2">
      <c r="B16" s="62"/>
      <c r="C16" s="68"/>
      <c r="D16" s="69"/>
      <c r="E16" s="58"/>
      <c r="F16" s="58"/>
      <c r="G16" s="70"/>
      <c r="H16" s="73"/>
      <c r="I16" s="73"/>
      <c r="J16" s="73"/>
      <c r="K16" s="73"/>
      <c r="L16" s="73"/>
      <c r="M16" s="73"/>
      <c r="N16" s="73"/>
      <c r="O16" s="73"/>
      <c r="P16" s="65"/>
      <c r="Q16" s="66"/>
      <c r="R16" s="67"/>
    </row>
    <row r="17" spans="2:20" x14ac:dyDescent="0.2">
      <c r="B17" s="62"/>
      <c r="C17" s="68"/>
      <c r="D17" s="69"/>
      <c r="E17" s="58"/>
      <c r="F17" s="58"/>
      <c r="G17" s="59"/>
      <c r="H17" s="73"/>
      <c r="I17" s="73"/>
      <c r="J17" s="73"/>
      <c r="K17" s="73"/>
      <c r="L17" s="73"/>
      <c r="M17" s="73"/>
      <c r="N17" s="73"/>
      <c r="O17" s="73"/>
      <c r="P17" s="65"/>
      <c r="Q17" s="66"/>
      <c r="R17" s="67"/>
    </row>
    <row r="18" spans="2:20" x14ac:dyDescent="0.2">
      <c r="B18" s="62"/>
      <c r="C18" s="68"/>
      <c r="D18" s="69"/>
      <c r="E18" s="58"/>
      <c r="F18" s="58"/>
      <c r="G18" s="59"/>
      <c r="H18" s="73"/>
      <c r="I18" s="73"/>
      <c r="J18" s="73"/>
      <c r="K18" s="73"/>
      <c r="L18" s="73"/>
      <c r="M18" s="73"/>
      <c r="N18" s="73"/>
      <c r="O18" s="73"/>
      <c r="P18" s="65"/>
      <c r="Q18" s="66"/>
      <c r="R18" s="67"/>
    </row>
    <row r="19" spans="2:20" x14ac:dyDescent="0.2">
      <c r="B19" s="62"/>
      <c r="C19" s="68"/>
      <c r="D19" s="69"/>
      <c r="E19" s="58"/>
      <c r="F19" s="58"/>
      <c r="G19" s="59"/>
      <c r="H19" s="73"/>
      <c r="I19" s="73"/>
      <c r="J19" s="73"/>
      <c r="K19" s="73"/>
      <c r="L19" s="73"/>
      <c r="M19" s="73"/>
      <c r="N19" s="73"/>
      <c r="O19" s="73"/>
      <c r="P19" s="65"/>
      <c r="Q19" s="66"/>
      <c r="R19" s="67"/>
      <c r="S19" s="67"/>
      <c r="T19" s="67"/>
    </row>
    <row r="20" spans="2:20" x14ac:dyDescent="0.2">
      <c r="B20" s="62"/>
      <c r="C20" s="68"/>
      <c r="D20" s="69"/>
      <c r="E20" s="58"/>
      <c r="F20" s="58"/>
      <c r="G20" s="59"/>
      <c r="H20" s="73"/>
      <c r="I20" s="73"/>
      <c r="J20" s="73"/>
      <c r="K20" s="73"/>
      <c r="L20" s="73"/>
      <c r="M20" s="73"/>
      <c r="N20" s="73"/>
      <c r="O20" s="73"/>
      <c r="P20" s="65"/>
      <c r="Q20" s="66"/>
      <c r="R20" s="67"/>
    </row>
    <row r="21" spans="2:20" x14ac:dyDescent="0.2">
      <c r="B21" s="62"/>
      <c r="C21" s="68"/>
      <c r="D21" s="69"/>
      <c r="E21" s="58"/>
      <c r="F21" s="58"/>
      <c r="G21" s="59"/>
      <c r="H21" s="73"/>
      <c r="I21" s="73"/>
      <c r="J21" s="73"/>
      <c r="K21" s="73"/>
      <c r="L21" s="73"/>
      <c r="M21" s="73"/>
      <c r="N21" s="73"/>
      <c r="O21" s="73"/>
      <c r="P21" s="65"/>
      <c r="Q21" s="66"/>
      <c r="R21" s="67"/>
    </row>
    <row r="22" spans="2:20" x14ac:dyDescent="0.2">
      <c r="B22" s="62"/>
      <c r="C22" s="68"/>
      <c r="D22" s="69"/>
      <c r="E22" s="58"/>
      <c r="F22" s="58"/>
      <c r="G22" s="59"/>
      <c r="H22" s="73"/>
      <c r="I22" s="73"/>
      <c r="J22" s="73"/>
      <c r="K22" s="73"/>
      <c r="L22" s="73"/>
      <c r="M22" s="73"/>
      <c r="N22" s="73"/>
      <c r="O22" s="73"/>
      <c r="P22" s="65"/>
      <c r="Q22" s="66"/>
      <c r="R22" s="67"/>
    </row>
    <row r="23" spans="2:20" x14ac:dyDescent="0.2">
      <c r="B23" s="62"/>
      <c r="C23" s="341"/>
      <c r="D23" s="342"/>
      <c r="E23" s="63"/>
      <c r="F23" s="63"/>
      <c r="G23" s="63">
        <v>101</v>
      </c>
      <c r="H23" s="64">
        <f>+H24</f>
        <v>5173858.7300000004</v>
      </c>
      <c r="I23" s="64">
        <f t="shared" ref="I23:L23" si="5">+I24</f>
        <v>3057498.45</v>
      </c>
      <c r="J23" s="64">
        <f t="shared" si="5"/>
        <v>8231357.1800000006</v>
      </c>
      <c r="K23" s="64">
        <f t="shared" si="5"/>
        <v>1588445.51</v>
      </c>
      <c r="L23" s="64">
        <f t="shared" si="5"/>
        <v>1530519.51</v>
      </c>
      <c r="M23" s="74">
        <f>+M24</f>
        <v>1530519.51</v>
      </c>
      <c r="N23" s="74">
        <f t="shared" ref="N23" si="6">SUM(N24:N26)</f>
        <v>1530519.51</v>
      </c>
      <c r="O23" s="64">
        <f>J23-L23</f>
        <v>6700837.6700000009</v>
      </c>
      <c r="P23" s="65">
        <f t="shared" si="1"/>
        <v>0.29581780057608953</v>
      </c>
      <c r="Q23" s="66">
        <f t="shared" si="2"/>
        <v>0.18593768640228048</v>
      </c>
      <c r="R23" s="67"/>
    </row>
    <row r="24" spans="2:20" ht="15" customHeight="1" x14ac:dyDescent="0.25">
      <c r="B24" s="62"/>
      <c r="C24" s="68"/>
      <c r="D24" s="75" t="s">
        <v>224</v>
      </c>
      <c r="E24" s="59" t="s">
        <v>225</v>
      </c>
      <c r="F24" s="58" t="s">
        <v>224</v>
      </c>
      <c r="G24" s="70" t="s">
        <v>226</v>
      </c>
      <c r="H24" s="73">
        <v>5173858.7300000004</v>
      </c>
      <c r="I24" s="72">
        <f>3057498.45</f>
        <v>3057498.45</v>
      </c>
      <c r="J24" s="73">
        <f>H24+I24</f>
        <v>8231357.1800000006</v>
      </c>
      <c r="K24" s="71">
        <v>1588445.51</v>
      </c>
      <c r="L24" s="71">
        <v>1530519.51</v>
      </c>
      <c r="M24" s="71">
        <v>1530519.51</v>
      </c>
      <c r="N24" s="71">
        <v>1530519.51</v>
      </c>
      <c r="O24" s="73">
        <f>J24-L24</f>
        <v>6700837.6700000009</v>
      </c>
      <c r="P24" s="65">
        <f t="shared" si="1"/>
        <v>0.29581780057608953</v>
      </c>
      <c r="Q24" s="66">
        <f t="shared" si="2"/>
        <v>0.18593768640228048</v>
      </c>
      <c r="R24" s="67"/>
    </row>
    <row r="25" spans="2:20" x14ac:dyDescent="0.2">
      <c r="B25" s="62"/>
      <c r="C25" s="68"/>
      <c r="D25" s="69"/>
      <c r="E25" s="58"/>
      <c r="F25" s="58"/>
      <c r="G25" s="59"/>
      <c r="H25" s="73"/>
      <c r="I25" s="73"/>
      <c r="J25" s="73"/>
      <c r="K25" s="73"/>
      <c r="L25" s="73"/>
      <c r="M25" s="73"/>
      <c r="N25" s="73"/>
      <c r="O25" s="73"/>
      <c r="P25" s="65"/>
      <c r="Q25" s="66"/>
      <c r="R25" s="67"/>
    </row>
    <row r="26" spans="2:20" x14ac:dyDescent="0.2">
      <c r="B26" s="62"/>
      <c r="C26" s="68"/>
      <c r="D26" s="69"/>
      <c r="E26" s="58"/>
      <c r="F26" s="58"/>
      <c r="G26" s="59"/>
      <c r="H26" s="73"/>
      <c r="I26" s="73"/>
      <c r="J26" s="73"/>
      <c r="K26" s="73"/>
      <c r="L26" s="73"/>
      <c r="M26" s="73"/>
      <c r="N26" s="73"/>
      <c r="O26" s="73"/>
      <c r="P26" s="65"/>
      <c r="Q26" s="66"/>
      <c r="R26" s="67"/>
    </row>
    <row r="27" spans="2:20" x14ac:dyDescent="0.2">
      <c r="B27" s="62"/>
      <c r="C27" s="341"/>
      <c r="D27" s="342"/>
      <c r="E27" s="63"/>
      <c r="F27" s="63"/>
      <c r="G27" s="265" t="s">
        <v>470</v>
      </c>
      <c r="H27" s="64">
        <f>+H28</f>
        <v>4862622.26</v>
      </c>
      <c r="I27" s="64">
        <f t="shared" ref="I27:M27" si="7">+I28</f>
        <v>2734342.26</v>
      </c>
      <c r="J27" s="64">
        <f t="shared" si="7"/>
        <v>7596964.5199999996</v>
      </c>
      <c r="K27" s="64">
        <f t="shared" si="7"/>
        <v>1374139.77</v>
      </c>
      <c r="L27" s="64">
        <f t="shared" si="7"/>
        <v>1366640.24</v>
      </c>
      <c r="M27" s="64">
        <f t="shared" si="7"/>
        <v>1366640.24</v>
      </c>
      <c r="N27" s="74">
        <f t="shared" ref="N27" si="8">SUM(N28:N29)</f>
        <v>1366640.24</v>
      </c>
      <c r="O27" s="64">
        <f>J27-L27</f>
        <v>6230324.2799999993</v>
      </c>
      <c r="P27" s="65">
        <f t="shared" si="1"/>
        <v>0.28105005219961299</v>
      </c>
      <c r="Q27" s="66">
        <f t="shared" si="2"/>
        <v>0.17989293439532875</v>
      </c>
      <c r="R27" s="67"/>
      <c r="S27" s="67"/>
      <c r="T27" s="67"/>
    </row>
    <row r="28" spans="2:20" ht="15" customHeight="1" x14ac:dyDescent="0.2">
      <c r="B28" s="62"/>
      <c r="C28" s="68"/>
      <c r="D28" s="69" t="s">
        <v>227</v>
      </c>
      <c r="E28" s="58"/>
      <c r="F28" s="58" t="s">
        <v>227</v>
      </c>
      <c r="G28" s="70" t="s">
        <v>469</v>
      </c>
      <c r="H28" s="73">
        <v>4862622.26</v>
      </c>
      <c r="I28" s="73">
        <f>2734342.26</f>
        <v>2734342.26</v>
      </c>
      <c r="J28" s="73">
        <f>H28+I28</f>
        <v>7596964.5199999996</v>
      </c>
      <c r="K28" s="73">
        <v>1374139.77</v>
      </c>
      <c r="L28" s="73">
        <v>1366640.24</v>
      </c>
      <c r="M28" s="73">
        <v>1366640.24</v>
      </c>
      <c r="N28" s="73">
        <v>1366640.24</v>
      </c>
      <c r="O28" s="73">
        <f>J28-L28</f>
        <v>6230324.2799999993</v>
      </c>
      <c r="P28" s="65">
        <f t="shared" si="1"/>
        <v>0.28105005219961299</v>
      </c>
      <c r="Q28" s="66">
        <f t="shared" si="2"/>
        <v>0.17989293439532875</v>
      </c>
      <c r="R28" s="67"/>
    </row>
    <row r="29" spans="2:20" x14ac:dyDescent="0.2">
      <c r="B29" s="62"/>
      <c r="C29" s="68"/>
      <c r="D29" s="69"/>
      <c r="E29" s="58"/>
      <c r="F29" s="58"/>
      <c r="G29" s="59"/>
      <c r="H29" s="59"/>
      <c r="I29" s="59"/>
      <c r="J29" s="59"/>
      <c r="K29" s="59"/>
      <c r="L29" s="59"/>
      <c r="M29" s="59"/>
      <c r="N29" s="59"/>
      <c r="O29" s="59"/>
      <c r="P29" s="65"/>
      <c r="Q29" s="66"/>
      <c r="R29" s="67"/>
    </row>
    <row r="30" spans="2:20" x14ac:dyDescent="0.2">
      <c r="B30" s="62"/>
      <c r="C30" s="341"/>
      <c r="D30" s="342"/>
      <c r="E30" s="63"/>
      <c r="F30" s="63"/>
      <c r="G30" s="63"/>
      <c r="H30" s="77"/>
      <c r="I30" s="63"/>
      <c r="J30" s="63"/>
      <c r="K30" s="63"/>
      <c r="L30" s="63"/>
      <c r="M30" s="63"/>
      <c r="N30" s="63"/>
      <c r="O30" s="77"/>
      <c r="P30" s="65"/>
      <c r="Q30" s="66"/>
      <c r="R30" s="67"/>
    </row>
    <row r="31" spans="2:20" x14ac:dyDescent="0.2">
      <c r="B31" s="62"/>
      <c r="C31" s="68"/>
      <c r="D31" s="69"/>
      <c r="E31" s="58"/>
      <c r="F31" s="58"/>
      <c r="G31" s="59"/>
      <c r="H31" s="59"/>
      <c r="I31" s="59"/>
      <c r="J31" s="59"/>
      <c r="K31" s="59"/>
      <c r="L31" s="59"/>
      <c r="M31" s="59"/>
      <c r="N31" s="59"/>
      <c r="O31" s="59"/>
      <c r="P31" s="65"/>
      <c r="Q31" s="66"/>
      <c r="R31" s="67"/>
      <c r="S31" s="67"/>
      <c r="T31" s="67"/>
    </row>
    <row r="32" spans="2:20" x14ac:dyDescent="0.2">
      <c r="B32" s="62"/>
      <c r="C32" s="68"/>
      <c r="D32" s="69"/>
      <c r="E32" s="58"/>
      <c r="F32" s="58"/>
      <c r="G32" s="59"/>
      <c r="H32" s="59"/>
      <c r="I32" s="59"/>
      <c r="J32" s="59"/>
      <c r="K32" s="59"/>
      <c r="L32" s="59"/>
      <c r="M32" s="59"/>
      <c r="N32" s="59"/>
      <c r="O32" s="59"/>
      <c r="P32" s="65"/>
      <c r="Q32" s="66"/>
      <c r="R32" s="67"/>
    </row>
    <row r="33" spans="1:18" x14ac:dyDescent="0.2">
      <c r="B33" s="62"/>
      <c r="C33" s="68"/>
      <c r="D33" s="69"/>
      <c r="E33" s="58"/>
      <c r="F33" s="58"/>
      <c r="G33" s="59"/>
      <c r="H33" s="59"/>
      <c r="I33" s="59"/>
      <c r="J33" s="59"/>
      <c r="K33" s="59"/>
      <c r="L33" s="59"/>
      <c r="M33" s="59"/>
      <c r="N33" s="59"/>
      <c r="O33" s="59"/>
      <c r="P33" s="65"/>
      <c r="Q33" s="66"/>
      <c r="R33" s="67"/>
    </row>
    <row r="34" spans="1:18" x14ac:dyDescent="0.2">
      <c r="B34" s="62"/>
      <c r="C34" s="68"/>
      <c r="D34" s="69"/>
      <c r="E34" s="58"/>
      <c r="F34" s="58"/>
      <c r="G34" s="59"/>
      <c r="H34" s="59"/>
      <c r="I34" s="59"/>
      <c r="J34" s="59"/>
      <c r="K34" s="59"/>
      <c r="L34" s="59"/>
      <c r="M34" s="59"/>
      <c r="N34" s="59"/>
      <c r="O34" s="59"/>
      <c r="P34" s="65"/>
      <c r="Q34" s="66"/>
      <c r="R34" s="67"/>
    </row>
    <row r="35" spans="1:18" x14ac:dyDescent="0.2">
      <c r="B35" s="62"/>
      <c r="C35" s="341"/>
      <c r="D35" s="342"/>
      <c r="E35" s="63"/>
      <c r="F35" s="63"/>
      <c r="G35" s="63"/>
      <c r="H35" s="77"/>
      <c r="I35" s="63"/>
      <c r="J35" s="63"/>
      <c r="K35" s="63"/>
      <c r="L35" s="63"/>
      <c r="M35" s="63"/>
      <c r="N35" s="63"/>
      <c r="O35" s="77"/>
      <c r="P35" s="65"/>
      <c r="Q35" s="66"/>
      <c r="R35" s="67"/>
    </row>
    <row r="36" spans="1:18" x14ac:dyDescent="0.2">
      <c r="B36" s="62"/>
      <c r="C36" s="68"/>
      <c r="D36" s="69"/>
      <c r="E36" s="58"/>
      <c r="F36" s="58"/>
      <c r="G36" s="59"/>
      <c r="H36" s="59"/>
      <c r="I36" s="59"/>
      <c r="J36" s="59"/>
      <c r="K36" s="59"/>
      <c r="L36" s="59"/>
      <c r="M36" s="59"/>
      <c r="N36" s="59"/>
      <c r="O36" s="59"/>
      <c r="P36" s="65"/>
      <c r="Q36" s="66"/>
    </row>
    <row r="37" spans="1:18" ht="15" customHeight="1" x14ac:dyDescent="0.2">
      <c r="B37" s="343"/>
      <c r="C37" s="334"/>
      <c r="D37" s="344"/>
      <c r="E37" s="58"/>
      <c r="F37" s="58"/>
      <c r="G37" s="59"/>
      <c r="H37" s="59"/>
      <c r="I37" s="59"/>
      <c r="J37" s="59"/>
      <c r="K37" s="59"/>
      <c r="L37" s="59"/>
      <c r="M37" s="59"/>
      <c r="N37" s="59"/>
      <c r="O37" s="59"/>
      <c r="P37" s="65"/>
      <c r="Q37" s="66"/>
    </row>
    <row r="38" spans="1:18" ht="15" customHeight="1" x14ac:dyDescent="0.2">
      <c r="B38" s="343"/>
      <c r="C38" s="334"/>
      <c r="D38" s="344"/>
      <c r="E38" s="58"/>
      <c r="F38" s="58"/>
      <c r="G38" s="59"/>
      <c r="H38" s="59"/>
      <c r="I38" s="59"/>
      <c r="J38" s="59"/>
      <c r="K38" s="59"/>
      <c r="L38" s="59"/>
      <c r="M38" s="59"/>
      <c r="N38" s="59"/>
      <c r="O38" s="59"/>
      <c r="P38" s="65"/>
      <c r="Q38" s="66"/>
    </row>
    <row r="39" spans="1:18" ht="15.75" customHeight="1" x14ac:dyDescent="0.2">
      <c r="B39" s="343"/>
      <c r="C39" s="334"/>
      <c r="D39" s="344"/>
      <c r="E39" s="58"/>
      <c r="F39" s="58"/>
      <c r="G39" s="59"/>
      <c r="H39" s="59"/>
      <c r="I39" s="59"/>
      <c r="J39" s="59"/>
      <c r="K39" s="59"/>
      <c r="L39" s="59"/>
      <c r="M39" s="59"/>
      <c r="N39" s="59"/>
      <c r="O39" s="59"/>
      <c r="P39" s="65"/>
      <c r="Q39" s="66"/>
    </row>
    <row r="40" spans="1:18" x14ac:dyDescent="0.2">
      <c r="B40" s="78"/>
      <c r="C40" s="79"/>
      <c r="D40" s="80"/>
      <c r="E40" s="81"/>
      <c r="F40" s="81"/>
      <c r="G40" s="82"/>
      <c r="H40" s="82"/>
      <c r="I40" s="82"/>
      <c r="J40" s="82"/>
      <c r="K40" s="82"/>
      <c r="L40" s="82"/>
      <c r="M40" s="82"/>
      <c r="N40" s="82"/>
      <c r="O40" s="82"/>
      <c r="P40" s="65"/>
      <c r="Q40" s="66"/>
    </row>
    <row r="41" spans="1:18" s="87" customFormat="1" x14ac:dyDescent="0.2">
      <c r="A41" s="83"/>
      <c r="B41" s="84"/>
      <c r="C41" s="345" t="s">
        <v>228</v>
      </c>
      <c r="D41" s="346"/>
      <c r="E41" s="85"/>
      <c r="F41" s="85"/>
      <c r="G41" s="85"/>
      <c r="H41" s="86">
        <f>H11+H14+H23+H27</f>
        <v>63781531.729999997</v>
      </c>
      <c r="I41" s="86">
        <f t="shared" ref="I41:O41" si="9">I11+I14+I23+I27</f>
        <v>43011404.350000001</v>
      </c>
      <c r="J41" s="86">
        <f t="shared" si="9"/>
        <v>106792936.08</v>
      </c>
      <c r="K41" s="86">
        <f t="shared" si="9"/>
        <v>21614863.73</v>
      </c>
      <c r="L41" s="86">
        <f t="shared" si="9"/>
        <v>20987908.77</v>
      </c>
      <c r="M41" s="86">
        <f t="shared" si="9"/>
        <v>20987908.77</v>
      </c>
      <c r="N41" s="86">
        <f>N11+N14+N23+N27</f>
        <v>20987908.77</v>
      </c>
      <c r="O41" s="86">
        <f t="shared" si="9"/>
        <v>85805027.310000002</v>
      </c>
      <c r="P41" s="358"/>
      <c r="Q41" s="359"/>
    </row>
    <row r="42" spans="1:18" x14ac:dyDescent="0.2">
      <c r="B42" s="44"/>
      <c r="C42" s="44"/>
      <c r="D42" s="44"/>
      <c r="E42" s="44"/>
      <c r="F42" s="44"/>
      <c r="G42" s="44"/>
      <c r="H42" s="44"/>
      <c r="I42" s="44"/>
      <c r="J42" s="44"/>
      <c r="K42" s="44"/>
      <c r="L42" s="44"/>
      <c r="M42" s="44"/>
      <c r="N42" s="44"/>
      <c r="O42" s="44"/>
    </row>
    <row r="43" spans="1:18" x14ac:dyDescent="0.2">
      <c r="B43" s="88" t="s">
        <v>229</v>
      </c>
      <c r="G43" s="44"/>
      <c r="H43" s="44"/>
      <c r="I43" s="44"/>
      <c r="J43" s="44"/>
      <c r="K43" s="44"/>
      <c r="L43" s="44"/>
      <c r="M43" s="44"/>
      <c r="N43" s="44"/>
      <c r="O43" s="44"/>
    </row>
    <row r="44" spans="1:18" x14ac:dyDescent="0.2">
      <c r="O44" s="151"/>
    </row>
    <row r="48" spans="1:18" x14ac:dyDescent="0.2">
      <c r="H48" s="67"/>
      <c r="I48" s="67"/>
      <c r="J48" s="67"/>
    </row>
    <row r="49" spans="4:15" x14ac:dyDescent="0.2">
      <c r="D49" s="298" t="s">
        <v>455</v>
      </c>
      <c r="E49" s="298"/>
      <c r="F49" s="298"/>
      <c r="H49" s="89"/>
      <c r="I49" s="89"/>
      <c r="J49" s="67"/>
      <c r="K49" s="312"/>
      <c r="L49" s="312"/>
      <c r="M49" s="312"/>
      <c r="N49" s="312"/>
      <c r="O49" s="90"/>
    </row>
    <row r="50" spans="4:15" x14ac:dyDescent="0.2">
      <c r="D50" s="283" t="s">
        <v>456</v>
      </c>
      <c r="E50" s="283"/>
      <c r="F50" s="283"/>
      <c r="H50" s="91"/>
      <c r="I50" s="91"/>
      <c r="J50" s="67"/>
      <c r="K50" s="299" t="s">
        <v>193</v>
      </c>
      <c r="L50" s="299"/>
      <c r="M50" s="299"/>
      <c r="N50" s="299"/>
      <c r="O50" s="92"/>
    </row>
    <row r="51" spans="4:15" x14ac:dyDescent="0.2">
      <c r="D51" s="283" t="s">
        <v>459</v>
      </c>
      <c r="E51" s="283"/>
      <c r="F51" s="283"/>
      <c r="H51" s="93"/>
      <c r="I51" s="93"/>
      <c r="J51" s="67"/>
      <c r="K51" s="299" t="s">
        <v>194</v>
      </c>
      <c r="L51" s="299"/>
      <c r="M51" s="299"/>
      <c r="N51" s="299"/>
      <c r="O51" s="94"/>
    </row>
    <row r="53" spans="4:15" x14ac:dyDescent="0.2">
      <c r="O53" s="67"/>
    </row>
    <row r="54" spans="4:15" x14ac:dyDescent="0.2">
      <c r="O54" s="67"/>
    </row>
  </sheetData>
  <mergeCells count="27">
    <mergeCell ref="C27:D27"/>
    <mergeCell ref="B1:O1"/>
    <mergeCell ref="B2:O2"/>
    <mergeCell ref="B3:O3"/>
    <mergeCell ref="B7:D9"/>
    <mergeCell ref="E7:E9"/>
    <mergeCell ref="G7:G9"/>
    <mergeCell ref="H7:N7"/>
    <mergeCell ref="O7:O8"/>
    <mergeCell ref="P7:Q7"/>
    <mergeCell ref="B10:D10"/>
    <mergeCell ref="C11:D11"/>
    <mergeCell ref="C14:D14"/>
    <mergeCell ref="C23:D23"/>
    <mergeCell ref="K51:N51"/>
    <mergeCell ref="C30:D30"/>
    <mergeCell ref="C35:D35"/>
    <mergeCell ref="B37:D37"/>
    <mergeCell ref="B38:D38"/>
    <mergeCell ref="B39:D39"/>
    <mergeCell ref="C41:D41"/>
    <mergeCell ref="D51:F51"/>
    <mergeCell ref="P41:Q41"/>
    <mergeCell ref="K49:N49"/>
    <mergeCell ref="K50:N50"/>
    <mergeCell ref="D50:F50"/>
    <mergeCell ref="D49:F49"/>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3"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308"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row>
    <row r="2" spans="1:30" x14ac:dyDescent="0.25">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x14ac:dyDescent="0.25">
      <c r="B3" s="308" t="s">
        <v>462</v>
      </c>
      <c r="C3" s="308"/>
      <c r="D3" s="308"/>
      <c r="E3" s="308"/>
      <c r="F3" s="308"/>
      <c r="G3" s="308"/>
      <c r="H3" s="308"/>
      <c r="I3" s="308"/>
      <c r="J3" s="308"/>
      <c r="K3" s="308"/>
      <c r="L3" s="308"/>
      <c r="M3" s="308"/>
      <c r="N3" s="308"/>
      <c r="O3" s="308"/>
      <c r="P3" s="308"/>
      <c r="Q3" s="308"/>
      <c r="R3" s="308"/>
      <c r="S3" s="308"/>
      <c r="T3" s="308"/>
      <c r="U3" s="308"/>
      <c r="V3" s="308"/>
      <c r="W3" s="308"/>
      <c r="X3" s="308"/>
      <c r="Y3" s="308"/>
      <c r="Z3" s="2"/>
      <c r="AA3" s="2"/>
      <c r="AB3" s="2"/>
      <c r="AC3" s="2"/>
      <c r="AD3" s="2"/>
    </row>
    <row r="4" spans="1:30" s="3" customFormat="1" ht="35.1" customHeight="1" x14ac:dyDescent="0.25">
      <c r="B4" s="368" t="s">
        <v>1</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1645253.98</v>
      </c>
      <c r="AA14" s="18">
        <v>2856707.96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540350.4</v>
      </c>
      <c r="AA15" s="18">
        <v>645031.80000000005</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1055713.71</v>
      </c>
      <c r="AA16" s="18">
        <v>1710927.42</v>
      </c>
      <c r="AB16" s="18"/>
      <c r="AC16" s="12"/>
      <c r="AD16" s="19"/>
    </row>
    <row r="17" spans="1: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3544257.36</v>
      </c>
      <c r="AA17" s="18">
        <v>6717159.7199999997</v>
      </c>
      <c r="AB17" s="18"/>
      <c r="AC17" s="12"/>
      <c r="AD17" s="19"/>
    </row>
    <row r="18" spans="1:30" x14ac:dyDescent="0.25">
      <c r="U18" s="28"/>
      <c r="V18" s="28"/>
    </row>
    <row r="19" spans="1: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20697086.030000001</v>
      </c>
      <c r="AA27" s="18">
        <v>38258231.770000003</v>
      </c>
      <c r="AB27" s="18"/>
      <c r="AC27" s="12"/>
      <c r="AD27" s="19"/>
    </row>
    <row r="28" spans="1: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10415104.58</v>
      </c>
      <c r="AA28" s="18">
        <v>14239520.16</v>
      </c>
      <c r="AB28" s="18"/>
      <c r="AC28" s="12"/>
      <c r="AD28" s="19"/>
    </row>
    <row r="29" spans="1: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25">
      <c r="A30" s="264"/>
      <c r="U30" s="28"/>
      <c r="V30" s="28"/>
      <c r="AD30" s="19"/>
    </row>
    <row r="31" spans="1: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3732623.35</v>
      </c>
      <c r="AA42" s="18">
        <v>5570606.7000000002</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732836.84</v>
      </c>
      <c r="AA43" s="18">
        <v>1232033.68</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397162.07</v>
      </c>
      <c r="AA44" s="18">
        <v>794324.14</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171697.02</v>
      </c>
      <c r="AA45" s="18">
        <v>343394.04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147168.98000000001</v>
      </c>
      <c r="AA46" s="29">
        <v>294337.96000000002</v>
      </c>
      <c r="AD46" s="19"/>
    </row>
    <row r="47" spans="2:30" ht="75" x14ac:dyDescent="0.25">
      <c r="B47" s="9"/>
      <c r="C47" s="12"/>
      <c r="D47" s="11"/>
      <c r="E47" s="11"/>
      <c r="F47" s="26" t="s">
        <v>460</v>
      </c>
      <c r="G47" s="11"/>
      <c r="H47" s="12"/>
      <c r="I47" s="12"/>
      <c r="J47" s="12"/>
      <c r="K47" s="12"/>
      <c r="L47" s="13"/>
      <c r="M47" s="14"/>
      <c r="N47" s="14"/>
      <c r="O47" s="14"/>
      <c r="P47" s="12"/>
      <c r="Q47" s="12"/>
      <c r="R47" s="12"/>
      <c r="S47" s="12"/>
      <c r="T47" s="12"/>
      <c r="U47" s="13"/>
      <c r="V47" s="13"/>
      <c r="W47" s="12"/>
      <c r="X47" s="14"/>
      <c r="Y47" s="14"/>
      <c r="Z47" s="18">
        <v>984701.14</v>
      </c>
      <c r="AA47" s="18">
        <v>1969402.28</v>
      </c>
      <c r="AB47" s="18"/>
      <c r="AC47" s="12"/>
      <c r="AD47" s="19"/>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768832.68</v>
      </c>
      <c r="AA56" s="18">
        <v>827665.36</v>
      </c>
      <c r="AB56" s="18"/>
      <c r="AC56" s="12"/>
      <c r="AD56" s="19"/>
    </row>
    <row r="57" spans="2:30" ht="300" x14ac:dyDescent="0.2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456428.06</v>
      </c>
      <c r="AA57" s="18">
        <v>912856.12</v>
      </c>
      <c r="AB57" s="18"/>
      <c r="AC57" s="12"/>
      <c r="AD57" s="19"/>
    </row>
    <row r="58" spans="2:30" x14ac:dyDescent="0.25">
      <c r="U58" s="28"/>
      <c r="V58" s="28"/>
    </row>
    <row r="59" spans="2:30" x14ac:dyDescent="0.25">
      <c r="B59" s="27" t="s">
        <v>229</v>
      </c>
      <c r="U59" s="28"/>
      <c r="V59" s="28"/>
      <c r="Y59" s="261"/>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70" t="s">
        <v>192</v>
      </c>
      <c r="H65" s="370"/>
      <c r="I65" s="370"/>
      <c r="U65" s="28"/>
      <c r="V65" s="28"/>
      <c r="Y65" s="369" t="s">
        <v>192</v>
      </c>
      <c r="Z65" s="369"/>
      <c r="AA65" s="369"/>
      <c r="AB65" s="369"/>
    </row>
    <row r="66" spans="7:28" x14ac:dyDescent="0.25">
      <c r="G66" s="283" t="s">
        <v>456</v>
      </c>
      <c r="H66" s="283"/>
      <c r="I66" s="283"/>
      <c r="U66" s="28"/>
      <c r="V66" s="28"/>
      <c r="Y66" s="299" t="s">
        <v>193</v>
      </c>
      <c r="Z66" s="299"/>
      <c r="AA66" s="299"/>
      <c r="AB66" s="299"/>
    </row>
    <row r="67" spans="7:28" x14ac:dyDescent="0.25">
      <c r="G67" s="283" t="s">
        <v>459</v>
      </c>
      <c r="H67" s="283"/>
      <c r="I67" s="283"/>
      <c r="U67" s="28"/>
      <c r="V67" s="28"/>
      <c r="Y67" s="299" t="s">
        <v>194</v>
      </c>
      <c r="Z67" s="299"/>
      <c r="AA67" s="299"/>
      <c r="AB67" s="299"/>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election activeCell="M25" sqref="M25"/>
    </sheetView>
  </sheetViews>
  <sheetFormatPr baseColWidth="10" defaultColWidth="10.28515625" defaultRowHeight="11.25" x14ac:dyDescent="0.2"/>
  <cols>
    <col min="1" max="1" width="10.28515625" style="152"/>
    <col min="2" max="2" width="2.42578125" style="152" customWidth="1"/>
    <col min="3" max="3" width="52.140625" style="152" customWidth="1"/>
    <col min="4" max="5" width="15.7109375" style="152" customWidth="1"/>
    <col min="6" max="6" width="16.85546875" style="152" customWidth="1"/>
    <col min="7" max="9" width="15.7109375" style="152" customWidth="1"/>
    <col min="10" max="16384" width="10.28515625" style="152"/>
  </cols>
  <sheetData>
    <row r="1" spans="2:9" ht="45" customHeight="1" x14ac:dyDescent="0.2">
      <c r="B1" s="291" t="s">
        <v>467</v>
      </c>
      <c r="C1" s="292"/>
      <c r="D1" s="292"/>
      <c r="E1" s="292"/>
      <c r="F1" s="292"/>
      <c r="G1" s="292"/>
      <c r="H1" s="292"/>
      <c r="I1" s="293"/>
    </row>
    <row r="2" spans="2:9" x14ac:dyDescent="0.2">
      <c r="C2" s="168"/>
      <c r="D2" s="168"/>
      <c r="E2" s="168"/>
      <c r="F2" s="168"/>
      <c r="G2" s="168"/>
      <c r="H2" s="168"/>
      <c r="I2" s="168"/>
    </row>
    <row r="3" spans="2:9" x14ac:dyDescent="0.2">
      <c r="B3" s="285" t="s">
        <v>231</v>
      </c>
      <c r="C3" s="286"/>
      <c r="D3" s="291" t="s">
        <v>201</v>
      </c>
      <c r="E3" s="292"/>
      <c r="F3" s="292"/>
      <c r="G3" s="292"/>
      <c r="H3" s="293"/>
      <c r="I3" s="294" t="s">
        <v>202</v>
      </c>
    </row>
    <row r="4" spans="2:9" ht="24.95" customHeight="1" x14ac:dyDescent="0.2">
      <c r="B4" s="287"/>
      <c r="C4" s="288"/>
      <c r="D4" s="153" t="s">
        <v>205</v>
      </c>
      <c r="E4" s="153" t="s">
        <v>206</v>
      </c>
      <c r="F4" s="153" t="s">
        <v>207</v>
      </c>
      <c r="G4" s="153" t="s">
        <v>209</v>
      </c>
      <c r="H4" s="153" t="s">
        <v>211</v>
      </c>
      <c r="I4" s="295"/>
    </row>
    <row r="5" spans="2:9" x14ac:dyDescent="0.2">
      <c r="B5" s="289"/>
      <c r="C5" s="290"/>
      <c r="D5" s="154">
        <v>1</v>
      </c>
      <c r="E5" s="154">
        <v>2</v>
      </c>
      <c r="F5" s="154" t="s">
        <v>214</v>
      </c>
      <c r="G5" s="154">
        <v>4</v>
      </c>
      <c r="H5" s="154">
        <v>5</v>
      </c>
      <c r="I5" s="154" t="s">
        <v>359</v>
      </c>
    </row>
    <row r="6" spans="2:9" x14ac:dyDescent="0.2">
      <c r="B6" s="169"/>
      <c r="C6" s="170"/>
      <c r="D6" s="171"/>
      <c r="E6" s="171"/>
      <c r="F6" s="171"/>
      <c r="G6" s="171"/>
      <c r="H6" s="171"/>
      <c r="I6" s="171"/>
    </row>
    <row r="7" spans="2:9" ht="12.75" x14ac:dyDescent="0.2">
      <c r="B7" s="172" t="s">
        <v>424</v>
      </c>
      <c r="C7" s="173"/>
      <c r="D7" s="174">
        <v>63781531.729999997</v>
      </c>
      <c r="E7" s="174">
        <v>43011404.350000001</v>
      </c>
      <c r="F7" s="174">
        <f>+D7+E7</f>
        <v>106792936.08</v>
      </c>
      <c r="G7" s="174">
        <v>20987908.77</v>
      </c>
      <c r="H7" s="174">
        <v>20987908.77</v>
      </c>
      <c r="I7" s="174">
        <f>+F7-H7</f>
        <v>85805027.310000002</v>
      </c>
    </row>
    <row r="8" spans="2:9" x14ac:dyDescent="0.2">
      <c r="B8" s="172" t="s">
        <v>425</v>
      </c>
      <c r="C8" s="173"/>
      <c r="D8" s="159"/>
      <c r="E8" s="159"/>
      <c r="F8" s="159"/>
      <c r="G8" s="159"/>
      <c r="H8" s="159"/>
      <c r="I8" s="159"/>
    </row>
    <row r="9" spans="2:9" x14ac:dyDescent="0.2">
      <c r="B9" s="172" t="s">
        <v>426</v>
      </c>
      <c r="C9" s="173"/>
      <c r="D9" s="159"/>
      <c r="E9" s="159"/>
      <c r="F9" s="159"/>
      <c r="G9" s="159"/>
      <c r="H9" s="159"/>
      <c r="I9" s="159"/>
    </row>
    <row r="10" spans="2:9" x14ac:dyDescent="0.2">
      <c r="B10" s="172" t="s">
        <v>427</v>
      </c>
      <c r="C10" s="173"/>
      <c r="D10" s="159"/>
      <c r="E10" s="159"/>
      <c r="F10" s="159"/>
      <c r="G10" s="159"/>
      <c r="H10" s="159"/>
      <c r="I10" s="159"/>
    </row>
    <row r="11" spans="2:9" x14ac:dyDescent="0.2">
      <c r="B11" s="172" t="s">
        <v>428</v>
      </c>
      <c r="C11" s="173"/>
      <c r="D11" s="159"/>
      <c r="E11" s="159"/>
      <c r="F11" s="159"/>
      <c r="G11" s="159"/>
      <c r="H11" s="159"/>
      <c r="I11" s="159"/>
    </row>
    <row r="12" spans="2:9" x14ac:dyDescent="0.2">
      <c r="B12" s="172" t="s">
        <v>429</v>
      </c>
      <c r="C12" s="173"/>
      <c r="D12" s="159"/>
      <c r="E12" s="159"/>
      <c r="F12" s="159"/>
      <c r="G12" s="159"/>
      <c r="H12" s="159"/>
      <c r="I12" s="159"/>
    </row>
    <row r="13" spans="2:9" x14ac:dyDescent="0.2">
      <c r="B13" s="172" t="s">
        <v>430</v>
      </c>
      <c r="C13" s="173"/>
      <c r="D13" s="159"/>
      <c r="E13" s="159"/>
      <c r="F13" s="159"/>
      <c r="G13" s="159"/>
      <c r="H13" s="159"/>
      <c r="I13" s="159"/>
    </row>
    <row r="14" spans="2:9" x14ac:dyDescent="0.2">
      <c r="B14" s="172" t="s">
        <v>431</v>
      </c>
      <c r="C14" s="173"/>
      <c r="D14" s="159"/>
      <c r="E14" s="159"/>
      <c r="F14" s="159"/>
      <c r="G14" s="159"/>
      <c r="H14" s="159"/>
      <c r="I14" s="159"/>
    </row>
    <row r="15" spans="2:9" x14ac:dyDescent="0.2">
      <c r="B15" s="172"/>
      <c r="C15" s="175"/>
      <c r="D15" s="162"/>
      <c r="E15" s="162"/>
      <c r="F15" s="162"/>
      <c r="G15" s="162"/>
      <c r="H15" s="162"/>
      <c r="I15" s="162"/>
    </row>
    <row r="16" spans="2:9" x14ac:dyDescent="0.2">
      <c r="B16" s="176"/>
      <c r="C16" s="177" t="s">
        <v>228</v>
      </c>
      <c r="D16" s="178">
        <f>D7</f>
        <v>63781531.729999997</v>
      </c>
      <c r="E16" s="178">
        <f t="shared" ref="E16:I16" si="0">E7</f>
        <v>43011404.350000001</v>
      </c>
      <c r="F16" s="178">
        <f t="shared" si="0"/>
        <v>106792936.08</v>
      </c>
      <c r="G16" s="178">
        <f t="shared" si="0"/>
        <v>20987908.77</v>
      </c>
      <c r="H16" s="178">
        <f t="shared" si="0"/>
        <v>20987908.77</v>
      </c>
      <c r="I16" s="178">
        <f t="shared" si="0"/>
        <v>85805027.310000002</v>
      </c>
    </row>
    <row r="18" spans="2:9" x14ac:dyDescent="0.2">
      <c r="B18" s="166" t="s">
        <v>229</v>
      </c>
      <c r="C18" s="166"/>
      <c r="D18" s="166"/>
      <c r="E18" s="166"/>
      <c r="F18" s="166"/>
      <c r="G18" s="166"/>
      <c r="H18" s="166"/>
      <c r="I18" s="166"/>
    </row>
    <row r="21" spans="2:9" ht="45" customHeight="1" x14ac:dyDescent="0.2">
      <c r="B21" s="291" t="s">
        <v>468</v>
      </c>
      <c r="C21" s="292"/>
      <c r="D21" s="292"/>
      <c r="E21" s="292"/>
      <c r="F21" s="292"/>
      <c r="G21" s="292"/>
      <c r="H21" s="292"/>
      <c r="I21" s="293"/>
    </row>
    <row r="22" spans="2:9" x14ac:dyDescent="0.2">
      <c r="B22" s="285" t="s">
        <v>231</v>
      </c>
      <c r="C22" s="286"/>
      <c r="D22" s="291" t="s">
        <v>201</v>
      </c>
      <c r="E22" s="292"/>
      <c r="F22" s="292"/>
      <c r="G22" s="292"/>
      <c r="H22" s="293"/>
      <c r="I22" s="294" t="s">
        <v>202</v>
      </c>
    </row>
    <row r="23" spans="2:9" ht="22.5" x14ac:dyDescent="0.2">
      <c r="B23" s="287"/>
      <c r="C23" s="288"/>
      <c r="D23" s="153" t="s">
        <v>205</v>
      </c>
      <c r="E23" s="153" t="s">
        <v>206</v>
      </c>
      <c r="F23" s="153" t="s">
        <v>207</v>
      </c>
      <c r="G23" s="153" t="s">
        <v>209</v>
      </c>
      <c r="H23" s="153" t="s">
        <v>211</v>
      </c>
      <c r="I23" s="295"/>
    </row>
    <row r="24" spans="2:9" x14ac:dyDescent="0.2">
      <c r="B24" s="289"/>
      <c r="C24" s="290"/>
      <c r="D24" s="154">
        <v>1</v>
      </c>
      <c r="E24" s="154">
        <v>2</v>
      </c>
      <c r="F24" s="154" t="s">
        <v>214</v>
      </c>
      <c r="G24" s="154">
        <v>4</v>
      </c>
      <c r="H24" s="154">
        <v>5</v>
      </c>
      <c r="I24" s="154" t="s">
        <v>359</v>
      </c>
    </row>
    <row r="25" spans="2:9" x14ac:dyDescent="0.2">
      <c r="B25" s="169"/>
      <c r="C25" s="179"/>
      <c r="D25" s="180"/>
      <c r="E25" s="180"/>
      <c r="F25" s="180"/>
      <c r="G25" s="180"/>
      <c r="H25" s="180"/>
      <c r="I25" s="180"/>
    </row>
    <row r="26" spans="2:9" ht="22.5" x14ac:dyDescent="0.2">
      <c r="B26" s="172"/>
      <c r="C26" s="181" t="s">
        <v>432</v>
      </c>
      <c r="D26" s="174">
        <v>63781531.729999997</v>
      </c>
      <c r="E26" s="174">
        <v>43011404.350000001</v>
      </c>
      <c r="F26" s="174">
        <f>+D26+E26</f>
        <v>106792936.08</v>
      </c>
      <c r="G26" s="174">
        <v>20987908.77</v>
      </c>
      <c r="H26" s="174">
        <v>20987908.77</v>
      </c>
      <c r="I26" s="174">
        <f>+F26-H26</f>
        <v>85805027.310000002</v>
      </c>
    </row>
    <row r="27" spans="2:9" x14ac:dyDescent="0.2">
      <c r="B27" s="172"/>
      <c r="C27" s="181"/>
      <c r="D27" s="182"/>
      <c r="E27" s="182"/>
      <c r="F27" s="182"/>
      <c r="G27" s="182"/>
      <c r="H27" s="182"/>
      <c r="I27" s="182"/>
    </row>
    <row r="28" spans="2:9" x14ac:dyDescent="0.2">
      <c r="B28" s="172"/>
      <c r="C28" s="181" t="s">
        <v>433</v>
      </c>
      <c r="D28" s="182"/>
      <c r="E28" s="182"/>
      <c r="F28" s="182"/>
      <c r="G28" s="182"/>
      <c r="H28" s="182"/>
      <c r="I28" s="182"/>
    </row>
    <row r="29" spans="2:9" x14ac:dyDescent="0.2">
      <c r="B29" s="172"/>
      <c r="C29" s="181"/>
      <c r="D29" s="182"/>
      <c r="E29" s="182"/>
      <c r="F29" s="182"/>
      <c r="G29" s="182"/>
      <c r="H29" s="182"/>
      <c r="I29" s="182"/>
    </row>
    <row r="30" spans="2:9" ht="22.5" x14ac:dyDescent="0.2">
      <c r="B30" s="172"/>
      <c r="C30" s="181" t="s">
        <v>434</v>
      </c>
      <c r="D30" s="182"/>
      <c r="E30" s="182"/>
      <c r="F30" s="182"/>
      <c r="G30" s="182"/>
      <c r="H30" s="182"/>
      <c r="I30" s="182"/>
    </row>
    <row r="31" spans="2:9" x14ac:dyDescent="0.2">
      <c r="B31" s="172"/>
      <c r="C31" s="181"/>
      <c r="D31" s="182"/>
      <c r="E31" s="182"/>
      <c r="F31" s="182"/>
      <c r="G31" s="182"/>
      <c r="H31" s="182"/>
      <c r="I31" s="182"/>
    </row>
    <row r="32" spans="2:9" ht="22.5" x14ac:dyDescent="0.2">
      <c r="B32" s="172"/>
      <c r="C32" s="181" t="s">
        <v>435</v>
      </c>
      <c r="D32" s="182"/>
      <c r="E32" s="182"/>
      <c r="F32" s="182"/>
      <c r="G32" s="182"/>
      <c r="H32" s="182"/>
      <c r="I32" s="182"/>
    </row>
    <row r="33" spans="2:9" x14ac:dyDescent="0.2">
      <c r="B33" s="172"/>
      <c r="C33" s="181"/>
      <c r="D33" s="182"/>
      <c r="E33" s="182"/>
      <c r="F33" s="182"/>
      <c r="G33" s="182"/>
      <c r="H33" s="182"/>
      <c r="I33" s="182"/>
    </row>
    <row r="34" spans="2:9" ht="22.5" x14ac:dyDescent="0.2">
      <c r="B34" s="172"/>
      <c r="C34" s="181" t="s">
        <v>436</v>
      </c>
      <c r="D34" s="182"/>
      <c r="E34" s="182"/>
      <c r="F34" s="182"/>
      <c r="G34" s="182"/>
      <c r="H34" s="182"/>
      <c r="I34" s="182"/>
    </row>
    <row r="35" spans="2:9" x14ac:dyDescent="0.2">
      <c r="B35" s="172"/>
      <c r="C35" s="181"/>
      <c r="D35" s="182"/>
      <c r="E35" s="182"/>
      <c r="F35" s="182"/>
      <c r="G35" s="182"/>
      <c r="H35" s="182"/>
      <c r="I35" s="182"/>
    </row>
    <row r="36" spans="2:9" ht="22.5" x14ac:dyDescent="0.2">
      <c r="B36" s="172"/>
      <c r="C36" s="181" t="s">
        <v>437</v>
      </c>
      <c r="D36" s="182"/>
      <c r="E36" s="182"/>
      <c r="F36" s="182"/>
      <c r="G36" s="182"/>
      <c r="H36" s="182"/>
      <c r="I36" s="182"/>
    </row>
    <row r="37" spans="2:9" x14ac:dyDescent="0.2">
      <c r="B37" s="172"/>
      <c r="C37" s="181"/>
      <c r="D37" s="182"/>
      <c r="E37" s="182"/>
      <c r="F37" s="182"/>
      <c r="G37" s="182"/>
      <c r="H37" s="182"/>
      <c r="I37" s="182"/>
    </row>
    <row r="38" spans="2:9" x14ac:dyDescent="0.2">
      <c r="B38" s="172"/>
      <c r="C38" s="181" t="s">
        <v>438</v>
      </c>
      <c r="D38" s="182"/>
      <c r="E38" s="182"/>
      <c r="F38" s="182"/>
      <c r="G38" s="182"/>
      <c r="H38" s="182"/>
      <c r="I38" s="182"/>
    </row>
    <row r="39" spans="2:9" x14ac:dyDescent="0.2">
      <c r="B39" s="183"/>
      <c r="C39" s="184"/>
      <c r="D39" s="185"/>
      <c r="E39" s="185"/>
      <c r="F39" s="185"/>
      <c r="G39" s="185"/>
      <c r="H39" s="185"/>
      <c r="I39" s="185"/>
    </row>
    <row r="40" spans="2:9" x14ac:dyDescent="0.2">
      <c r="B40" s="176"/>
      <c r="C40" s="177" t="s">
        <v>228</v>
      </c>
      <c r="D40" s="178">
        <f>D26</f>
        <v>63781531.729999997</v>
      </c>
      <c r="E40" s="178">
        <f t="shared" ref="E40:I40" si="1">E26</f>
        <v>43011404.350000001</v>
      </c>
      <c r="F40" s="178">
        <f t="shared" si="1"/>
        <v>106792936.08</v>
      </c>
      <c r="G40" s="178">
        <f t="shared" si="1"/>
        <v>20987908.77</v>
      </c>
      <c r="H40" s="178">
        <f t="shared" si="1"/>
        <v>20987908.77</v>
      </c>
      <c r="I40" s="178">
        <f t="shared" si="1"/>
        <v>85805027.310000002</v>
      </c>
    </row>
    <row r="42" spans="2:9" x14ac:dyDescent="0.2">
      <c r="B42" s="166" t="s">
        <v>229</v>
      </c>
      <c r="C42" s="166"/>
      <c r="D42" s="166"/>
      <c r="E42" s="166"/>
      <c r="F42" s="166"/>
      <c r="G42" s="166"/>
      <c r="H42" s="166"/>
      <c r="I42" s="166"/>
    </row>
    <row r="49" spans="3:8" x14ac:dyDescent="0.2">
      <c r="C49" s="283" t="s">
        <v>453</v>
      </c>
      <c r="D49" s="283"/>
      <c r="G49" s="284"/>
      <c r="H49" s="284"/>
    </row>
    <row r="50" spans="3:8" x14ac:dyDescent="0.2">
      <c r="C50" s="283" t="s">
        <v>454</v>
      </c>
      <c r="D50" s="283"/>
      <c r="G50" s="283" t="s">
        <v>193</v>
      </c>
      <c r="H50" s="283"/>
    </row>
    <row r="51" spans="3:8" x14ac:dyDescent="0.2">
      <c r="C51" s="283" t="s">
        <v>459</v>
      </c>
      <c r="D51" s="283"/>
      <c r="G51" s="283" t="s">
        <v>194</v>
      </c>
      <c r="H51" s="283"/>
    </row>
  </sheetData>
  <sheetProtection formatCells="0" formatColumns="0" formatRows="0" insertRows="0" deleteRows="0" autoFilter="0"/>
  <mergeCells count="14">
    <mergeCell ref="G49:H49"/>
    <mergeCell ref="G50:H50"/>
    <mergeCell ref="G51:H51"/>
    <mergeCell ref="C49:D49"/>
    <mergeCell ref="C50:D50"/>
    <mergeCell ref="C51:D51"/>
    <mergeCell ref="B22:C24"/>
    <mergeCell ref="D22:H22"/>
    <mergeCell ref="I22:I23"/>
    <mergeCell ref="B1:I1"/>
    <mergeCell ref="B3:C5"/>
    <mergeCell ref="D3:H3"/>
    <mergeCell ref="I3:I4"/>
    <mergeCell ref="B21:I2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activeCell="L46" sqref="L46"/>
    </sheetView>
  </sheetViews>
  <sheetFormatPr baseColWidth="10" defaultColWidth="10.28515625" defaultRowHeight="11.25" x14ac:dyDescent="0.2"/>
  <cols>
    <col min="1" max="1" width="5" style="152" customWidth="1"/>
    <col min="2" max="2" width="53.85546875" style="152" customWidth="1"/>
    <col min="3" max="3" width="15.7109375" style="152" customWidth="1"/>
    <col min="4" max="4" width="17" style="152" customWidth="1"/>
    <col min="5" max="8" width="15.7109375" style="152" customWidth="1"/>
    <col min="9" max="9" width="10.28515625" style="152"/>
    <col min="10" max="10" width="10.85546875" style="152" bestFit="1" customWidth="1"/>
    <col min="11" max="16384" width="10.28515625" style="152"/>
  </cols>
  <sheetData>
    <row r="1" spans="1:8" ht="50.1" customHeight="1" x14ac:dyDescent="0.2">
      <c r="A1" s="291" t="s">
        <v>466</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249" t="s">
        <v>330</v>
      </c>
      <c r="B5" s="155"/>
      <c r="C5" s="248">
        <f>SUM(C6:C12)</f>
        <v>38265539.560000002</v>
      </c>
      <c r="D5" s="248">
        <f t="shared" ref="D5:E5" si="0">SUM(D6:D12)</f>
        <v>34729060.899999999</v>
      </c>
      <c r="E5" s="248">
        <f t="shared" si="0"/>
        <v>72994600.459999993</v>
      </c>
      <c r="F5" s="248">
        <f t="shared" ref="F5" si="1">SUM(F6:F12)</f>
        <v>18030937.550000004</v>
      </c>
      <c r="G5" s="248">
        <f t="shared" ref="G5" si="2">SUM(G6:G12)</f>
        <v>18030937.550000004</v>
      </c>
      <c r="H5" s="247">
        <f>E5-F5</f>
        <v>54963662.909999989</v>
      </c>
    </row>
    <row r="6" spans="1:8" x14ac:dyDescent="0.2">
      <c r="A6" s="157"/>
      <c r="B6" s="158" t="s">
        <v>360</v>
      </c>
      <c r="C6" s="159">
        <v>7618137.1699999999</v>
      </c>
      <c r="D6" s="159">
        <v>7618137.1699999999</v>
      </c>
      <c r="E6" s="159">
        <f>C6+D6</f>
        <v>15236274.34</v>
      </c>
      <c r="F6" s="159">
        <v>3376990.72</v>
      </c>
      <c r="G6" s="159">
        <v>3376990.72</v>
      </c>
      <c r="H6" s="159">
        <f t="shared" ref="H6:H12" si="3">E6-F6</f>
        <v>11859283.619999999</v>
      </c>
    </row>
    <row r="7" spans="1:8" x14ac:dyDescent="0.2">
      <c r="A7" s="157"/>
      <c r="B7" s="158" t="s">
        <v>331</v>
      </c>
      <c r="C7" s="159">
        <v>10993031</v>
      </c>
      <c r="D7" s="159">
        <v>8467670.1999999993</v>
      </c>
      <c r="E7" s="159">
        <f t="shared" ref="E7:E12" si="4">C7+D7</f>
        <v>19460701.199999999</v>
      </c>
      <c r="F7" s="159">
        <v>6698091.9800000004</v>
      </c>
      <c r="G7" s="159">
        <v>6698091.9800000004</v>
      </c>
      <c r="H7" s="159">
        <f t="shared" si="3"/>
        <v>12762609.219999999</v>
      </c>
    </row>
    <row r="8" spans="1:8" x14ac:dyDescent="0.2">
      <c r="A8" s="157"/>
      <c r="B8" s="158" t="s">
        <v>361</v>
      </c>
      <c r="C8" s="159">
        <v>4551040.0199999996</v>
      </c>
      <c r="D8" s="159">
        <v>4349922.16</v>
      </c>
      <c r="E8" s="159">
        <f t="shared" si="4"/>
        <v>8900962.1799999997</v>
      </c>
      <c r="F8" s="159">
        <v>77131.06</v>
      </c>
      <c r="G8" s="159">
        <v>77131.06</v>
      </c>
      <c r="H8" s="159">
        <f t="shared" si="3"/>
        <v>8823831.1199999992</v>
      </c>
    </row>
    <row r="9" spans="1:8" x14ac:dyDescent="0.2">
      <c r="A9" s="157"/>
      <c r="B9" s="158" t="s">
        <v>362</v>
      </c>
      <c r="C9" s="159">
        <v>6693633.1100000003</v>
      </c>
      <c r="D9" s="159">
        <v>6693633.1100000003</v>
      </c>
      <c r="E9" s="159">
        <f t="shared" si="4"/>
        <v>13387266.220000001</v>
      </c>
      <c r="F9" s="159">
        <v>3798771.92</v>
      </c>
      <c r="G9" s="159">
        <v>3798771.92</v>
      </c>
      <c r="H9" s="159">
        <f t="shared" si="3"/>
        <v>9588494.3000000007</v>
      </c>
    </row>
    <row r="10" spans="1:8" x14ac:dyDescent="0.2">
      <c r="A10" s="157"/>
      <c r="B10" s="158" t="s">
        <v>363</v>
      </c>
      <c r="C10" s="159">
        <v>7749698.2599999998</v>
      </c>
      <c r="D10" s="159">
        <v>7599698.2599999998</v>
      </c>
      <c r="E10" s="159">
        <f t="shared" si="4"/>
        <v>15349396.52</v>
      </c>
      <c r="F10" s="159">
        <v>3424905.36</v>
      </c>
      <c r="G10" s="159">
        <v>3424905.36</v>
      </c>
      <c r="H10" s="159">
        <f t="shared" si="3"/>
        <v>11924491.16</v>
      </c>
    </row>
    <row r="11" spans="1:8" x14ac:dyDescent="0.2">
      <c r="A11" s="157"/>
      <c r="B11" s="158" t="s">
        <v>364</v>
      </c>
      <c r="C11" s="159">
        <v>0</v>
      </c>
      <c r="D11" s="159">
        <v>0</v>
      </c>
      <c r="E11" s="159">
        <f t="shared" si="4"/>
        <v>0</v>
      </c>
      <c r="F11" s="159"/>
      <c r="G11" s="159"/>
      <c r="H11" s="159">
        <f t="shared" si="3"/>
        <v>0</v>
      </c>
    </row>
    <row r="12" spans="1:8" x14ac:dyDescent="0.2">
      <c r="A12" s="157"/>
      <c r="B12" s="158" t="s">
        <v>365</v>
      </c>
      <c r="C12" s="159">
        <v>660000</v>
      </c>
      <c r="D12" s="159">
        <v>0</v>
      </c>
      <c r="E12" s="159">
        <f t="shared" si="4"/>
        <v>660000</v>
      </c>
      <c r="F12" s="159">
        <v>655046.51</v>
      </c>
      <c r="G12" s="159">
        <v>655046.51</v>
      </c>
      <c r="H12" s="159">
        <f t="shared" si="3"/>
        <v>4953.4899999999907</v>
      </c>
    </row>
    <row r="13" spans="1:8" x14ac:dyDescent="0.2">
      <c r="A13" s="249" t="s">
        <v>366</v>
      </c>
      <c r="B13" s="155"/>
      <c r="C13" s="247">
        <f>SUM(C14:C22)</f>
        <v>4577186.040000001</v>
      </c>
      <c r="D13" s="247">
        <f t="shared" ref="D13:H13" si="5">SUM(D14:D22)</f>
        <v>2293555.83</v>
      </c>
      <c r="E13" s="247">
        <f t="shared" si="5"/>
        <v>6870741.870000001</v>
      </c>
      <c r="F13" s="247">
        <f t="shared" si="5"/>
        <v>297765.91000000003</v>
      </c>
      <c r="G13" s="247">
        <f t="shared" si="5"/>
        <v>297765.91000000003</v>
      </c>
      <c r="H13" s="247">
        <f t="shared" si="5"/>
        <v>6572975.96</v>
      </c>
    </row>
    <row r="14" spans="1:8" x14ac:dyDescent="0.2">
      <c r="A14" s="157"/>
      <c r="B14" s="158" t="s">
        <v>367</v>
      </c>
      <c r="C14" s="159">
        <v>1600887.84</v>
      </c>
      <c r="D14" s="159">
        <v>707877.38</v>
      </c>
      <c r="E14" s="159">
        <f>C14+D14</f>
        <v>2308765.2200000002</v>
      </c>
      <c r="F14" s="159">
        <v>44521.2</v>
      </c>
      <c r="G14" s="159">
        <v>44521.2</v>
      </c>
      <c r="H14" s="159">
        <f>E14-F14</f>
        <v>2264244.02</v>
      </c>
    </row>
    <row r="15" spans="1:8" x14ac:dyDescent="0.2">
      <c r="A15" s="157"/>
      <c r="B15" s="158" t="s">
        <v>368</v>
      </c>
      <c r="C15" s="159">
        <v>520613.03</v>
      </c>
      <c r="D15" s="159">
        <v>120278.03</v>
      </c>
      <c r="E15" s="159">
        <f t="shared" ref="E15:E22" si="6">C15+D15</f>
        <v>640891.06000000006</v>
      </c>
      <c r="F15" s="159">
        <v>50485.36</v>
      </c>
      <c r="G15" s="159">
        <v>50485.36</v>
      </c>
      <c r="H15" s="159">
        <f t="shared" ref="H15:H22" si="7">E15-F15</f>
        <v>590405.70000000007</v>
      </c>
    </row>
    <row r="16" spans="1:8" x14ac:dyDescent="0.2">
      <c r="A16" s="157"/>
      <c r="B16" s="158" t="s">
        <v>369</v>
      </c>
      <c r="C16" s="159">
        <v>3000</v>
      </c>
      <c r="D16" s="159">
        <v>0</v>
      </c>
      <c r="E16" s="159">
        <f t="shared" si="6"/>
        <v>3000</v>
      </c>
      <c r="F16" s="159">
        <v>0</v>
      </c>
      <c r="G16" s="159">
        <v>0</v>
      </c>
      <c r="H16" s="159">
        <f t="shared" si="7"/>
        <v>3000</v>
      </c>
    </row>
    <row r="17" spans="1:10" x14ac:dyDescent="0.2">
      <c r="A17" s="157"/>
      <c r="B17" s="158" t="s">
        <v>370</v>
      </c>
      <c r="C17" s="159">
        <v>752038.35</v>
      </c>
      <c r="D17" s="159">
        <v>529386.85</v>
      </c>
      <c r="E17" s="159">
        <f t="shared" si="6"/>
        <v>1281425.2</v>
      </c>
      <c r="F17" s="159">
        <v>3362.21</v>
      </c>
      <c r="G17" s="159">
        <v>3362.21</v>
      </c>
      <c r="H17" s="159">
        <f t="shared" si="7"/>
        <v>1278062.99</v>
      </c>
    </row>
    <row r="18" spans="1:10" x14ac:dyDescent="0.2">
      <c r="A18" s="157"/>
      <c r="B18" s="158" t="s">
        <v>371</v>
      </c>
      <c r="C18" s="159">
        <v>278174.51</v>
      </c>
      <c r="D18" s="159">
        <v>134604.23000000001</v>
      </c>
      <c r="E18" s="159">
        <f t="shared" si="6"/>
        <v>412778.74</v>
      </c>
      <c r="F18" s="159">
        <v>0</v>
      </c>
      <c r="G18" s="159">
        <v>0</v>
      </c>
      <c r="H18" s="159">
        <f t="shared" si="7"/>
        <v>412778.74</v>
      </c>
    </row>
    <row r="19" spans="1:10" x14ac:dyDescent="0.2">
      <c r="A19" s="157"/>
      <c r="B19" s="158" t="s">
        <v>332</v>
      </c>
      <c r="C19" s="159">
        <v>1012251.16</v>
      </c>
      <c r="D19" s="159">
        <v>624751.16</v>
      </c>
      <c r="E19" s="159">
        <f t="shared" si="6"/>
        <v>1637002.32</v>
      </c>
      <c r="F19" s="159">
        <v>188269.76</v>
      </c>
      <c r="G19" s="159">
        <v>188269.76</v>
      </c>
      <c r="H19" s="159">
        <f t="shared" si="7"/>
        <v>1448732.56</v>
      </c>
    </row>
    <row r="20" spans="1:10" x14ac:dyDescent="0.2">
      <c r="A20" s="157"/>
      <c r="B20" s="158" t="s">
        <v>372</v>
      </c>
      <c r="C20" s="159">
        <v>126844.17</v>
      </c>
      <c r="D20" s="159">
        <v>28244.17</v>
      </c>
      <c r="E20" s="159">
        <f t="shared" si="6"/>
        <v>155088.34</v>
      </c>
      <c r="F20" s="159">
        <v>0</v>
      </c>
      <c r="G20" s="159">
        <v>0</v>
      </c>
      <c r="H20" s="159">
        <f t="shared" si="7"/>
        <v>155088.34</v>
      </c>
    </row>
    <row r="21" spans="1:10" x14ac:dyDescent="0.2">
      <c r="A21" s="157"/>
      <c r="B21" s="158" t="s">
        <v>373</v>
      </c>
      <c r="C21" s="159">
        <v>0</v>
      </c>
      <c r="D21" s="159">
        <v>0</v>
      </c>
      <c r="E21" s="159">
        <f t="shared" si="6"/>
        <v>0</v>
      </c>
      <c r="F21" s="159">
        <v>0</v>
      </c>
      <c r="G21" s="159">
        <v>0</v>
      </c>
      <c r="H21" s="159">
        <f t="shared" si="7"/>
        <v>0</v>
      </c>
    </row>
    <row r="22" spans="1:10" x14ac:dyDescent="0.2">
      <c r="A22" s="157"/>
      <c r="B22" s="158" t="s">
        <v>374</v>
      </c>
      <c r="C22" s="159">
        <v>283376.98</v>
      </c>
      <c r="D22" s="159">
        <v>148414.01</v>
      </c>
      <c r="E22" s="159">
        <f t="shared" si="6"/>
        <v>431790.99</v>
      </c>
      <c r="F22" s="159">
        <v>11127.38</v>
      </c>
      <c r="G22" s="159">
        <v>11127.38</v>
      </c>
      <c r="H22" s="159">
        <f t="shared" si="7"/>
        <v>420663.61</v>
      </c>
    </row>
    <row r="23" spans="1:10" x14ac:dyDescent="0.2">
      <c r="A23" s="249" t="s">
        <v>333</v>
      </c>
      <c r="B23" s="155"/>
      <c r="C23" s="247">
        <f>SUM(C24:C32)</f>
        <v>17165498.43</v>
      </c>
      <c r="D23" s="247">
        <f t="shared" ref="D23:H23" si="8">SUM(D24:D32)</f>
        <v>5947202.9099999992</v>
      </c>
      <c r="E23" s="247">
        <f t="shared" si="8"/>
        <v>23112701.34</v>
      </c>
      <c r="F23" s="247">
        <f t="shared" si="8"/>
        <v>2539605.31</v>
      </c>
      <c r="G23" s="247">
        <f t="shared" si="8"/>
        <v>2539605.31</v>
      </c>
      <c r="H23" s="247">
        <f t="shared" si="8"/>
        <v>20573096.029999994</v>
      </c>
    </row>
    <row r="24" spans="1:10" x14ac:dyDescent="0.2">
      <c r="A24" s="157"/>
      <c r="B24" s="158" t="s">
        <v>334</v>
      </c>
      <c r="C24" s="159">
        <v>1982276.78</v>
      </c>
      <c r="D24" s="159">
        <v>906065.14</v>
      </c>
      <c r="E24" s="159">
        <f>C24+D24</f>
        <v>2888341.92</v>
      </c>
      <c r="F24" s="159">
        <v>685703.52</v>
      </c>
      <c r="G24" s="159">
        <v>685703.52</v>
      </c>
      <c r="H24" s="159">
        <f>E24-F24</f>
        <v>2202638.4</v>
      </c>
    </row>
    <row r="25" spans="1:10" x14ac:dyDescent="0.2">
      <c r="A25" s="157"/>
      <c r="B25" s="158" t="s">
        <v>375</v>
      </c>
      <c r="C25" s="159">
        <v>435056.8</v>
      </c>
      <c r="D25" s="159">
        <v>43556.800000000003</v>
      </c>
      <c r="E25" s="159">
        <f t="shared" ref="E25:E32" si="9">C25+D25</f>
        <v>478613.6</v>
      </c>
      <c r="F25" s="159">
        <v>0</v>
      </c>
      <c r="G25" s="159">
        <v>0</v>
      </c>
      <c r="H25" s="159">
        <f t="shared" ref="H25:H32" si="10">E25-F25</f>
        <v>478613.6</v>
      </c>
    </row>
    <row r="26" spans="1:10" x14ac:dyDescent="0.2">
      <c r="A26" s="157"/>
      <c r="B26" s="158" t="s">
        <v>376</v>
      </c>
      <c r="C26" s="159">
        <v>4766912.2699999996</v>
      </c>
      <c r="D26" s="159">
        <v>2306002.2799999998</v>
      </c>
      <c r="E26" s="159">
        <f t="shared" si="9"/>
        <v>7072914.5499999989</v>
      </c>
      <c r="F26" s="159">
        <v>762691.56</v>
      </c>
      <c r="G26" s="159">
        <v>762691.56</v>
      </c>
      <c r="H26" s="159">
        <f t="shared" si="10"/>
        <v>6310222.9899999984</v>
      </c>
    </row>
    <row r="27" spans="1:10" x14ac:dyDescent="0.2">
      <c r="A27" s="157"/>
      <c r="B27" s="158" t="s">
        <v>377</v>
      </c>
      <c r="C27" s="159">
        <v>662144.64</v>
      </c>
      <c r="D27" s="159">
        <v>229032.64</v>
      </c>
      <c r="E27" s="159">
        <f t="shared" si="9"/>
        <v>891177.28</v>
      </c>
      <c r="F27" s="159">
        <v>118083.51</v>
      </c>
      <c r="G27" s="159">
        <v>118083.51</v>
      </c>
      <c r="H27" s="159">
        <f t="shared" si="10"/>
        <v>773093.77</v>
      </c>
    </row>
    <row r="28" spans="1:10" x14ac:dyDescent="0.2">
      <c r="A28" s="157"/>
      <c r="B28" s="158" t="s">
        <v>378</v>
      </c>
      <c r="C28" s="159">
        <v>4784431.7</v>
      </c>
      <c r="D28" s="159">
        <v>1356241.33</v>
      </c>
      <c r="E28" s="159">
        <f t="shared" si="9"/>
        <v>6140673.0300000003</v>
      </c>
      <c r="F28" s="159">
        <v>453156.26</v>
      </c>
      <c r="G28" s="159">
        <v>453156.26</v>
      </c>
      <c r="H28" s="159">
        <f t="shared" si="10"/>
        <v>5687516.7700000005</v>
      </c>
    </row>
    <row r="29" spans="1:10" x14ac:dyDescent="0.2">
      <c r="A29" s="157"/>
      <c r="B29" s="158" t="s">
        <v>379</v>
      </c>
      <c r="C29" s="159">
        <v>410840.52</v>
      </c>
      <c r="D29" s="159">
        <v>89840.52</v>
      </c>
      <c r="E29" s="159">
        <f t="shared" si="9"/>
        <v>500681.04000000004</v>
      </c>
      <c r="F29" s="159">
        <v>55058.21</v>
      </c>
      <c r="G29" s="159">
        <v>55058.21</v>
      </c>
      <c r="H29" s="159">
        <f t="shared" si="10"/>
        <v>445622.83</v>
      </c>
      <c r="J29" s="260"/>
    </row>
    <row r="30" spans="1:10" x14ac:dyDescent="0.2">
      <c r="A30" s="157"/>
      <c r="B30" s="158" t="s">
        <v>380</v>
      </c>
      <c r="C30" s="159">
        <v>805590.85</v>
      </c>
      <c r="D30" s="159">
        <v>485528.83</v>
      </c>
      <c r="E30" s="159">
        <f t="shared" si="9"/>
        <v>1291119.68</v>
      </c>
      <c r="F30" s="159">
        <v>100863.08</v>
      </c>
      <c r="G30" s="159">
        <v>100863.08</v>
      </c>
      <c r="H30" s="159">
        <f t="shared" si="10"/>
        <v>1190256.5999999999</v>
      </c>
    </row>
    <row r="31" spans="1:10" x14ac:dyDescent="0.2">
      <c r="A31" s="157"/>
      <c r="B31" s="158" t="s">
        <v>335</v>
      </c>
      <c r="C31" s="159">
        <v>2137102.92</v>
      </c>
      <c r="D31" s="159">
        <v>71193.789999999994</v>
      </c>
      <c r="E31" s="159">
        <f t="shared" si="9"/>
        <v>2208296.71</v>
      </c>
      <c r="F31" s="159">
        <v>77969.789999999994</v>
      </c>
      <c r="G31" s="159">
        <v>77969.789999999994</v>
      </c>
      <c r="H31" s="159">
        <f t="shared" si="10"/>
        <v>2130326.92</v>
      </c>
    </row>
    <row r="32" spans="1:10" x14ac:dyDescent="0.2">
      <c r="A32" s="157"/>
      <c r="B32" s="158" t="s">
        <v>306</v>
      </c>
      <c r="C32" s="159">
        <v>1181141.95</v>
      </c>
      <c r="D32" s="159">
        <v>459741.58</v>
      </c>
      <c r="E32" s="159">
        <f t="shared" si="9"/>
        <v>1640883.53</v>
      </c>
      <c r="F32" s="159">
        <v>286079.38</v>
      </c>
      <c r="G32" s="159">
        <v>286079.38</v>
      </c>
      <c r="H32" s="159">
        <f t="shared" si="10"/>
        <v>1354804.15</v>
      </c>
    </row>
    <row r="33" spans="1:10" x14ac:dyDescent="0.2">
      <c r="A33" s="249" t="s">
        <v>381</v>
      </c>
      <c r="B33" s="155"/>
      <c r="C33" s="247">
        <f>SUM(C34:C42)</f>
        <v>710000</v>
      </c>
      <c r="D33" s="247">
        <f t="shared" ref="D33:H33" si="11">SUM(D34:D42)</f>
        <v>41584.71</v>
      </c>
      <c r="E33" s="247">
        <f t="shared" si="11"/>
        <v>751584.71</v>
      </c>
      <c r="F33" s="247">
        <f t="shared" si="11"/>
        <v>119600</v>
      </c>
      <c r="G33" s="247">
        <f t="shared" si="11"/>
        <v>119600</v>
      </c>
      <c r="H33" s="247">
        <f t="shared" si="11"/>
        <v>631984.71</v>
      </c>
    </row>
    <row r="34" spans="1:10" hidden="1" x14ac:dyDescent="0.2">
      <c r="A34" s="157"/>
      <c r="B34" s="158" t="s">
        <v>382</v>
      </c>
      <c r="C34" s="159">
        <v>0</v>
      </c>
      <c r="D34" s="159">
        <v>0</v>
      </c>
      <c r="E34" s="159">
        <v>0</v>
      </c>
      <c r="F34" s="159">
        <v>0</v>
      </c>
      <c r="G34" s="159">
        <v>0</v>
      </c>
      <c r="H34" s="159">
        <f>E34-F34</f>
        <v>0</v>
      </c>
    </row>
    <row r="35" spans="1:10" hidden="1" x14ac:dyDescent="0.2">
      <c r="A35" s="157"/>
      <c r="B35" s="158" t="s">
        <v>383</v>
      </c>
      <c r="C35" s="159">
        <v>0</v>
      </c>
      <c r="D35" s="159">
        <v>0</v>
      </c>
      <c r="E35" s="159">
        <v>0</v>
      </c>
      <c r="F35" s="159">
        <v>0</v>
      </c>
      <c r="G35" s="159">
        <v>0</v>
      </c>
      <c r="H35" s="159">
        <f t="shared" ref="H35:H42" si="12">E35-F35</f>
        <v>0</v>
      </c>
    </row>
    <row r="36" spans="1:10" hidden="1" x14ac:dyDescent="0.2">
      <c r="A36" s="157"/>
      <c r="B36" s="158" t="s">
        <v>337</v>
      </c>
      <c r="C36" s="159">
        <v>0</v>
      </c>
      <c r="D36" s="159">
        <v>0</v>
      </c>
      <c r="E36" s="159">
        <v>0</v>
      </c>
      <c r="F36" s="159">
        <v>0</v>
      </c>
      <c r="G36" s="159">
        <v>0</v>
      </c>
      <c r="H36" s="159">
        <f t="shared" si="12"/>
        <v>0</v>
      </c>
    </row>
    <row r="37" spans="1:10" x14ac:dyDescent="0.2">
      <c r="A37" s="157"/>
      <c r="B37" s="158" t="s">
        <v>384</v>
      </c>
      <c r="C37" s="159">
        <v>710000</v>
      </c>
      <c r="D37" s="159">
        <v>41584.71</v>
      </c>
      <c r="E37" s="159">
        <f>C37+D37</f>
        <v>751584.71</v>
      </c>
      <c r="F37" s="159">
        <v>119600</v>
      </c>
      <c r="G37" s="159">
        <v>119600</v>
      </c>
      <c r="H37" s="159">
        <f t="shared" si="12"/>
        <v>631984.71</v>
      </c>
      <c r="J37" s="260"/>
    </row>
    <row r="38" spans="1:10" ht="11.25" hidden="1" customHeight="1" x14ac:dyDescent="0.2">
      <c r="A38" s="157"/>
      <c r="B38" s="158" t="s">
        <v>385</v>
      </c>
      <c r="C38" s="159">
        <v>0</v>
      </c>
      <c r="D38" s="159">
        <v>0</v>
      </c>
      <c r="E38" s="159">
        <v>0</v>
      </c>
      <c r="F38" s="159">
        <v>0</v>
      </c>
      <c r="G38" s="159">
        <v>0</v>
      </c>
      <c r="H38" s="159">
        <f t="shared" si="12"/>
        <v>0</v>
      </c>
      <c r="J38" s="260"/>
    </row>
    <row r="39" spans="1:10" ht="11.25" hidden="1" customHeight="1" x14ac:dyDescent="0.2">
      <c r="A39" s="157"/>
      <c r="B39" s="158" t="s">
        <v>386</v>
      </c>
      <c r="C39" s="159">
        <v>0</v>
      </c>
      <c r="D39" s="159">
        <v>0</v>
      </c>
      <c r="E39" s="159">
        <v>0</v>
      </c>
      <c r="F39" s="159">
        <v>0</v>
      </c>
      <c r="G39" s="159">
        <v>0</v>
      </c>
      <c r="H39" s="159">
        <f t="shared" si="12"/>
        <v>0</v>
      </c>
      <c r="J39" s="260"/>
    </row>
    <row r="40" spans="1:10" ht="11.25" hidden="1" customHeight="1" x14ac:dyDescent="0.2">
      <c r="A40" s="157"/>
      <c r="B40" s="158" t="s">
        <v>387</v>
      </c>
      <c r="C40" s="159">
        <v>0</v>
      </c>
      <c r="D40" s="159">
        <v>0</v>
      </c>
      <c r="E40" s="159">
        <v>0</v>
      </c>
      <c r="F40" s="159">
        <v>0</v>
      </c>
      <c r="G40" s="159">
        <v>0</v>
      </c>
      <c r="H40" s="159">
        <f t="shared" si="12"/>
        <v>0</v>
      </c>
      <c r="J40" s="260"/>
    </row>
    <row r="41" spans="1:10" hidden="1" x14ac:dyDescent="0.2">
      <c r="A41" s="157"/>
      <c r="B41" s="158" t="s">
        <v>388</v>
      </c>
      <c r="C41" s="159">
        <v>0</v>
      </c>
      <c r="D41" s="159">
        <v>0</v>
      </c>
      <c r="E41" s="159">
        <v>0</v>
      </c>
      <c r="F41" s="159">
        <v>0</v>
      </c>
      <c r="G41" s="159">
        <v>0</v>
      </c>
      <c r="H41" s="159">
        <f t="shared" si="12"/>
        <v>0</v>
      </c>
    </row>
    <row r="42" spans="1:10" hidden="1" x14ac:dyDescent="0.2">
      <c r="A42" s="157"/>
      <c r="B42" s="158" t="s">
        <v>389</v>
      </c>
      <c r="C42" s="159">
        <v>0</v>
      </c>
      <c r="D42" s="159">
        <v>0</v>
      </c>
      <c r="E42" s="159">
        <v>0</v>
      </c>
      <c r="F42" s="159">
        <v>0</v>
      </c>
      <c r="G42" s="159">
        <v>0</v>
      </c>
      <c r="H42" s="159">
        <f t="shared" si="12"/>
        <v>0</v>
      </c>
    </row>
    <row r="43" spans="1:10" x14ac:dyDescent="0.2">
      <c r="A43" s="249" t="s">
        <v>390</v>
      </c>
      <c r="B43" s="155"/>
      <c r="C43" s="247">
        <f>SUM(C44:C52)</f>
        <v>928440</v>
      </c>
      <c r="D43" s="247">
        <f t="shared" ref="D43:G43" si="13">SUM(D44:D52)</f>
        <v>0</v>
      </c>
      <c r="E43" s="247">
        <f t="shared" si="13"/>
        <v>928440</v>
      </c>
      <c r="F43" s="247">
        <f t="shared" si="13"/>
        <v>0</v>
      </c>
      <c r="G43" s="247">
        <f t="shared" si="13"/>
        <v>0</v>
      </c>
      <c r="H43" s="247">
        <f>SUM(H44:H52)</f>
        <v>928440</v>
      </c>
    </row>
    <row r="44" spans="1:10" x14ac:dyDescent="0.2">
      <c r="A44" s="157"/>
      <c r="B44" s="158" t="s">
        <v>391</v>
      </c>
      <c r="C44" s="159">
        <v>556940</v>
      </c>
      <c r="D44" s="159">
        <v>0</v>
      </c>
      <c r="E44" s="159">
        <f>C44+D44</f>
        <v>556940</v>
      </c>
      <c r="F44" s="159">
        <v>0</v>
      </c>
      <c r="G44" s="159">
        <v>0</v>
      </c>
      <c r="H44" s="159">
        <f>E44-F44</f>
        <v>556940</v>
      </c>
    </row>
    <row r="45" spans="1:10" x14ac:dyDescent="0.2">
      <c r="A45" s="157"/>
      <c r="B45" s="158" t="s">
        <v>392</v>
      </c>
      <c r="C45" s="159">
        <v>0</v>
      </c>
      <c r="D45" s="159">
        <v>0</v>
      </c>
      <c r="E45" s="159">
        <f t="shared" ref="E45:E56" si="14">C45+D45</f>
        <v>0</v>
      </c>
      <c r="F45" s="159">
        <v>0</v>
      </c>
      <c r="G45" s="159">
        <v>0</v>
      </c>
      <c r="H45" s="159">
        <f t="shared" ref="H45:H56" si="15">E45-F45</f>
        <v>0</v>
      </c>
    </row>
    <row r="46" spans="1:10" x14ac:dyDescent="0.2">
      <c r="A46" s="157"/>
      <c r="B46" s="158" t="s">
        <v>393</v>
      </c>
      <c r="C46" s="159">
        <v>8000</v>
      </c>
      <c r="D46" s="159">
        <v>0</v>
      </c>
      <c r="E46" s="159">
        <f t="shared" si="14"/>
        <v>8000</v>
      </c>
      <c r="F46" s="159">
        <v>0</v>
      </c>
      <c r="G46" s="159">
        <v>0</v>
      </c>
      <c r="H46" s="159">
        <f t="shared" si="15"/>
        <v>8000</v>
      </c>
    </row>
    <row r="47" spans="1:10" x14ac:dyDescent="0.2">
      <c r="A47" s="157"/>
      <c r="B47" s="158" t="s">
        <v>394</v>
      </c>
      <c r="C47" s="159">
        <v>0</v>
      </c>
      <c r="D47" s="159">
        <v>0</v>
      </c>
      <c r="E47" s="159">
        <f t="shared" si="14"/>
        <v>0</v>
      </c>
      <c r="F47" s="159">
        <v>0</v>
      </c>
      <c r="G47" s="159">
        <v>0</v>
      </c>
      <c r="H47" s="159">
        <f t="shared" si="15"/>
        <v>0</v>
      </c>
    </row>
    <row r="48" spans="1:10" x14ac:dyDescent="0.2">
      <c r="A48" s="157"/>
      <c r="B48" s="158" t="s">
        <v>395</v>
      </c>
      <c r="C48" s="159">
        <v>0</v>
      </c>
      <c r="D48" s="159">
        <v>0</v>
      </c>
      <c r="E48" s="159">
        <f t="shared" si="14"/>
        <v>0</v>
      </c>
      <c r="F48" s="159">
        <v>0</v>
      </c>
      <c r="G48" s="159">
        <v>0</v>
      </c>
      <c r="H48" s="159">
        <f t="shared" si="15"/>
        <v>0</v>
      </c>
    </row>
    <row r="49" spans="1:8" x14ac:dyDescent="0.2">
      <c r="A49" s="157"/>
      <c r="B49" s="158" t="s">
        <v>396</v>
      </c>
      <c r="C49" s="159">
        <v>363500</v>
      </c>
      <c r="D49" s="159">
        <v>0</v>
      </c>
      <c r="E49" s="159">
        <f t="shared" si="14"/>
        <v>363500</v>
      </c>
      <c r="F49" s="159">
        <v>0</v>
      </c>
      <c r="G49" s="159">
        <v>0</v>
      </c>
      <c r="H49" s="159">
        <f t="shared" si="15"/>
        <v>363500</v>
      </c>
    </row>
    <row r="50" spans="1:8" x14ac:dyDescent="0.2">
      <c r="A50" s="157"/>
      <c r="B50" s="158" t="s">
        <v>397</v>
      </c>
      <c r="C50" s="159">
        <v>0</v>
      </c>
      <c r="D50" s="159">
        <v>0</v>
      </c>
      <c r="E50" s="159">
        <f t="shared" si="14"/>
        <v>0</v>
      </c>
      <c r="F50" s="159">
        <v>0</v>
      </c>
      <c r="G50" s="159">
        <v>0</v>
      </c>
      <c r="H50" s="159">
        <f t="shared" si="15"/>
        <v>0</v>
      </c>
    </row>
    <row r="51" spans="1:8" x14ac:dyDescent="0.2">
      <c r="A51" s="157"/>
      <c r="B51" s="158" t="s">
        <v>398</v>
      </c>
      <c r="C51" s="159">
        <v>0</v>
      </c>
      <c r="D51" s="159">
        <v>0</v>
      </c>
      <c r="E51" s="159">
        <f t="shared" si="14"/>
        <v>0</v>
      </c>
      <c r="F51" s="159">
        <v>0</v>
      </c>
      <c r="G51" s="159">
        <v>0</v>
      </c>
      <c r="H51" s="159">
        <f t="shared" si="15"/>
        <v>0</v>
      </c>
    </row>
    <row r="52" spans="1:8" x14ac:dyDescent="0.2">
      <c r="A52" s="157"/>
      <c r="B52" s="158" t="s">
        <v>399</v>
      </c>
      <c r="C52" s="159">
        <v>0</v>
      </c>
      <c r="D52" s="159">
        <v>0</v>
      </c>
      <c r="E52" s="159">
        <f t="shared" si="14"/>
        <v>0</v>
      </c>
      <c r="F52" s="159">
        <v>0</v>
      </c>
      <c r="G52" s="159">
        <v>0</v>
      </c>
      <c r="H52" s="159">
        <f t="shared" si="15"/>
        <v>0</v>
      </c>
    </row>
    <row r="53" spans="1:8" hidden="1" x14ac:dyDescent="0.2">
      <c r="A53" s="249" t="s">
        <v>400</v>
      </c>
      <c r="B53" s="155"/>
      <c r="C53" s="247">
        <v>0</v>
      </c>
      <c r="D53" s="247">
        <v>0</v>
      </c>
      <c r="E53" s="159">
        <f t="shared" si="14"/>
        <v>0</v>
      </c>
      <c r="F53" s="247">
        <v>0</v>
      </c>
      <c r="G53" s="247">
        <v>0</v>
      </c>
      <c r="H53" s="159">
        <f t="shared" si="15"/>
        <v>0</v>
      </c>
    </row>
    <row r="54" spans="1:8" hidden="1" x14ac:dyDescent="0.2">
      <c r="A54" s="157"/>
      <c r="B54" s="158" t="s">
        <v>401</v>
      </c>
      <c r="C54" s="159">
        <v>0</v>
      </c>
      <c r="D54" s="159">
        <v>0</v>
      </c>
      <c r="E54" s="159">
        <f t="shared" si="14"/>
        <v>0</v>
      </c>
      <c r="F54" s="159">
        <v>0</v>
      </c>
      <c r="G54" s="159">
        <v>0</v>
      </c>
      <c r="H54" s="159">
        <f t="shared" si="15"/>
        <v>0</v>
      </c>
    </row>
    <row r="55" spans="1:8" hidden="1" x14ac:dyDescent="0.2">
      <c r="A55" s="157"/>
      <c r="B55" s="158" t="s">
        <v>402</v>
      </c>
      <c r="C55" s="159">
        <v>0</v>
      </c>
      <c r="D55" s="159">
        <v>0</v>
      </c>
      <c r="E55" s="159">
        <f t="shared" si="14"/>
        <v>0</v>
      </c>
      <c r="F55" s="159">
        <v>0</v>
      </c>
      <c r="G55" s="159">
        <v>0</v>
      </c>
      <c r="H55" s="159">
        <f t="shared" si="15"/>
        <v>0</v>
      </c>
    </row>
    <row r="56" spans="1:8" hidden="1" x14ac:dyDescent="0.2">
      <c r="A56" s="157"/>
      <c r="B56" s="158" t="s">
        <v>403</v>
      </c>
      <c r="C56" s="159">
        <v>0</v>
      </c>
      <c r="D56" s="159">
        <v>0</v>
      </c>
      <c r="E56" s="159">
        <f t="shared" si="14"/>
        <v>0</v>
      </c>
      <c r="F56" s="159">
        <v>0</v>
      </c>
      <c r="G56" s="159">
        <v>0</v>
      </c>
      <c r="H56" s="159">
        <f t="shared" si="15"/>
        <v>0</v>
      </c>
    </row>
    <row r="57" spans="1:8" x14ac:dyDescent="0.2">
      <c r="A57" s="249" t="s">
        <v>404</v>
      </c>
      <c r="B57" s="155"/>
      <c r="C57" s="247">
        <v>2435887.02</v>
      </c>
      <c r="D57" s="247">
        <f>D64</f>
        <v>0</v>
      </c>
      <c r="E57" s="247">
        <f>C57+D57</f>
        <v>2435887.02</v>
      </c>
      <c r="F57" s="247">
        <v>0</v>
      </c>
      <c r="G57" s="247">
        <v>0</v>
      </c>
      <c r="H57" s="247">
        <f>SUM(H64)</f>
        <v>2134867.7000000002</v>
      </c>
    </row>
    <row r="58" spans="1:8" hidden="1" x14ac:dyDescent="0.2">
      <c r="A58" s="157"/>
      <c r="B58" s="158" t="s">
        <v>405</v>
      </c>
      <c r="C58" s="159">
        <v>0</v>
      </c>
      <c r="D58" s="159">
        <v>0</v>
      </c>
      <c r="E58" s="159">
        <v>0</v>
      </c>
      <c r="F58" s="159">
        <v>0</v>
      </c>
      <c r="G58" s="159">
        <v>0</v>
      </c>
      <c r="H58" s="159">
        <v>0</v>
      </c>
    </row>
    <row r="59" spans="1:8" hidden="1" x14ac:dyDescent="0.2">
      <c r="A59" s="157"/>
      <c r="B59" s="158" t="s">
        <v>406</v>
      </c>
      <c r="C59" s="159">
        <v>0</v>
      </c>
      <c r="D59" s="159">
        <v>0</v>
      </c>
      <c r="E59" s="159">
        <v>0</v>
      </c>
      <c r="F59" s="159">
        <v>0</v>
      </c>
      <c r="G59" s="159">
        <v>0</v>
      </c>
      <c r="H59" s="159">
        <v>0</v>
      </c>
    </row>
    <row r="60" spans="1:8" hidden="1" x14ac:dyDescent="0.2">
      <c r="A60" s="157"/>
      <c r="B60" s="158" t="s">
        <v>407</v>
      </c>
      <c r="C60" s="159">
        <v>0</v>
      </c>
      <c r="D60" s="159">
        <v>0</v>
      </c>
      <c r="E60" s="159">
        <v>0</v>
      </c>
      <c r="F60" s="159">
        <v>0</v>
      </c>
      <c r="G60" s="159">
        <v>0</v>
      </c>
      <c r="H60" s="159">
        <v>0</v>
      </c>
    </row>
    <row r="61" spans="1:8" hidden="1" x14ac:dyDescent="0.2">
      <c r="A61" s="157"/>
      <c r="B61" s="158" t="s">
        <v>408</v>
      </c>
      <c r="C61" s="159">
        <v>0</v>
      </c>
      <c r="D61" s="159">
        <v>0</v>
      </c>
      <c r="E61" s="159">
        <v>0</v>
      </c>
      <c r="F61" s="159">
        <v>0</v>
      </c>
      <c r="G61" s="159">
        <v>0</v>
      </c>
      <c r="H61" s="159">
        <v>0</v>
      </c>
    </row>
    <row r="62" spans="1:8" hidden="1" x14ac:dyDescent="0.2">
      <c r="A62" s="157"/>
      <c r="B62" s="158" t="s">
        <v>409</v>
      </c>
      <c r="C62" s="159">
        <v>0</v>
      </c>
      <c r="D62" s="159">
        <v>0</v>
      </c>
      <c r="E62" s="159">
        <v>0</v>
      </c>
      <c r="F62" s="159">
        <v>0</v>
      </c>
      <c r="G62" s="159">
        <v>0</v>
      </c>
      <c r="H62" s="159">
        <v>0</v>
      </c>
    </row>
    <row r="63" spans="1:8" hidden="1" x14ac:dyDescent="0.2">
      <c r="A63" s="157"/>
      <c r="B63" s="158" t="s">
        <v>410</v>
      </c>
      <c r="C63" s="159">
        <v>0</v>
      </c>
      <c r="D63" s="159">
        <v>0</v>
      </c>
      <c r="E63" s="159">
        <v>0</v>
      </c>
      <c r="F63" s="159">
        <v>0</v>
      </c>
      <c r="G63" s="159">
        <v>0</v>
      </c>
      <c r="H63" s="159">
        <v>0</v>
      </c>
    </row>
    <row r="64" spans="1:8" x14ac:dyDescent="0.2">
      <c r="A64" s="157"/>
      <c r="B64" s="158" t="s">
        <v>411</v>
      </c>
      <c r="C64" s="159">
        <v>2134867.7000000002</v>
      </c>
      <c r="D64" s="159">
        <v>0</v>
      </c>
      <c r="E64" s="159">
        <f>C64+D64</f>
        <v>2134867.7000000002</v>
      </c>
      <c r="F64" s="159">
        <v>0</v>
      </c>
      <c r="G64" s="159">
        <v>0</v>
      </c>
      <c r="H64" s="159">
        <f t="shared" ref="H64" si="16">E64-F64</f>
        <v>2134867.7000000002</v>
      </c>
    </row>
    <row r="65" spans="1:8" hidden="1" x14ac:dyDescent="0.2">
      <c r="A65" s="249" t="s">
        <v>412</v>
      </c>
      <c r="B65" s="155"/>
      <c r="C65" s="247">
        <v>0</v>
      </c>
      <c r="D65" s="247">
        <v>0</v>
      </c>
      <c r="E65" s="247">
        <v>0</v>
      </c>
      <c r="F65" s="247">
        <v>0</v>
      </c>
      <c r="G65" s="247">
        <v>0</v>
      </c>
      <c r="H65" s="247">
        <v>0</v>
      </c>
    </row>
    <row r="66" spans="1:8" hidden="1" x14ac:dyDescent="0.2">
      <c r="A66" s="157"/>
      <c r="B66" s="158" t="s">
        <v>413</v>
      </c>
      <c r="C66" s="159">
        <v>0</v>
      </c>
      <c r="D66" s="159">
        <v>0</v>
      </c>
      <c r="E66" s="159">
        <v>0</v>
      </c>
      <c r="F66" s="159">
        <v>0</v>
      </c>
      <c r="G66" s="159">
        <v>0</v>
      </c>
      <c r="H66" s="159">
        <v>0</v>
      </c>
    </row>
    <row r="67" spans="1:8" hidden="1" x14ac:dyDescent="0.2">
      <c r="A67" s="157"/>
      <c r="B67" s="158" t="s">
        <v>414</v>
      </c>
      <c r="C67" s="159">
        <v>0</v>
      </c>
      <c r="D67" s="159">
        <v>0</v>
      </c>
      <c r="E67" s="159">
        <v>0</v>
      </c>
      <c r="F67" s="159">
        <v>0</v>
      </c>
      <c r="G67" s="159">
        <v>0</v>
      </c>
      <c r="H67" s="159">
        <v>0</v>
      </c>
    </row>
    <row r="68" spans="1:8" hidden="1" x14ac:dyDescent="0.2">
      <c r="A68" s="157"/>
      <c r="B68" s="158" t="s">
        <v>415</v>
      </c>
      <c r="C68" s="159">
        <v>0</v>
      </c>
      <c r="D68" s="159">
        <v>0</v>
      </c>
      <c r="E68" s="159">
        <v>0</v>
      </c>
      <c r="F68" s="159">
        <v>0</v>
      </c>
      <c r="G68" s="159">
        <v>0</v>
      </c>
      <c r="H68" s="159">
        <v>0</v>
      </c>
    </row>
    <row r="69" spans="1:8" hidden="1" x14ac:dyDescent="0.2">
      <c r="A69" s="249" t="s">
        <v>416</v>
      </c>
      <c r="B69" s="155"/>
      <c r="C69" s="247">
        <v>0</v>
      </c>
      <c r="D69" s="247">
        <v>0</v>
      </c>
      <c r="E69" s="247">
        <v>0</v>
      </c>
      <c r="F69" s="247">
        <v>0</v>
      </c>
      <c r="G69" s="247">
        <v>0</v>
      </c>
      <c r="H69" s="247">
        <v>0</v>
      </c>
    </row>
    <row r="70" spans="1:8" hidden="1" x14ac:dyDescent="0.2">
      <c r="A70" s="157"/>
      <c r="B70" s="158" t="s">
        <v>417</v>
      </c>
      <c r="C70" s="159">
        <v>0</v>
      </c>
      <c r="D70" s="159">
        <v>0</v>
      </c>
      <c r="E70" s="159">
        <v>0</v>
      </c>
      <c r="F70" s="159">
        <v>0</v>
      </c>
      <c r="G70" s="159">
        <v>0</v>
      </c>
      <c r="H70" s="159">
        <v>0</v>
      </c>
    </row>
    <row r="71" spans="1:8" hidden="1" x14ac:dyDescent="0.2">
      <c r="A71" s="157"/>
      <c r="B71" s="158" t="s">
        <v>418</v>
      </c>
      <c r="C71" s="159">
        <v>0</v>
      </c>
      <c r="D71" s="159">
        <v>0</v>
      </c>
      <c r="E71" s="159">
        <v>0</v>
      </c>
      <c r="F71" s="159">
        <v>0</v>
      </c>
      <c r="G71" s="159">
        <v>0</v>
      </c>
      <c r="H71" s="159">
        <v>0</v>
      </c>
    </row>
    <row r="72" spans="1:8" hidden="1" x14ac:dyDescent="0.2">
      <c r="A72" s="157"/>
      <c r="B72" s="158" t="s">
        <v>419</v>
      </c>
      <c r="C72" s="159">
        <v>0</v>
      </c>
      <c r="D72" s="159">
        <v>0</v>
      </c>
      <c r="E72" s="159">
        <v>0</v>
      </c>
      <c r="F72" s="159">
        <v>0</v>
      </c>
      <c r="G72" s="159">
        <v>0</v>
      </c>
      <c r="H72" s="159">
        <v>0</v>
      </c>
    </row>
    <row r="73" spans="1:8" hidden="1" x14ac:dyDescent="0.2">
      <c r="A73" s="157"/>
      <c r="B73" s="158" t="s">
        <v>420</v>
      </c>
      <c r="C73" s="159">
        <v>0</v>
      </c>
      <c r="D73" s="159">
        <v>0</v>
      </c>
      <c r="E73" s="159">
        <v>0</v>
      </c>
      <c r="F73" s="159">
        <v>0</v>
      </c>
      <c r="G73" s="159">
        <v>0</v>
      </c>
      <c r="H73" s="159">
        <v>0</v>
      </c>
    </row>
    <row r="74" spans="1:8" hidden="1" x14ac:dyDescent="0.2">
      <c r="A74" s="157"/>
      <c r="B74" s="158" t="s">
        <v>421</v>
      </c>
      <c r="C74" s="159">
        <v>0</v>
      </c>
      <c r="D74" s="159">
        <v>0</v>
      </c>
      <c r="E74" s="159">
        <v>0</v>
      </c>
      <c r="F74" s="159">
        <v>0</v>
      </c>
      <c r="G74" s="159">
        <v>0</v>
      </c>
      <c r="H74" s="159">
        <v>0</v>
      </c>
    </row>
    <row r="75" spans="1:8" hidden="1" x14ac:dyDescent="0.2">
      <c r="A75" s="157"/>
      <c r="B75" s="158" t="s">
        <v>422</v>
      </c>
      <c r="C75" s="159">
        <v>0</v>
      </c>
      <c r="D75" s="159">
        <v>0</v>
      </c>
      <c r="E75" s="159">
        <v>0</v>
      </c>
      <c r="F75" s="159">
        <v>0</v>
      </c>
      <c r="G75" s="159">
        <v>0</v>
      </c>
      <c r="H75" s="159">
        <v>0</v>
      </c>
    </row>
    <row r="76" spans="1:8" hidden="1" x14ac:dyDescent="0.2">
      <c r="A76" s="160"/>
      <c r="B76" s="161" t="s">
        <v>423</v>
      </c>
      <c r="C76" s="162">
        <v>0</v>
      </c>
      <c r="D76" s="162">
        <v>0</v>
      </c>
      <c r="E76" s="162">
        <v>0</v>
      </c>
      <c r="F76" s="162">
        <v>0</v>
      </c>
      <c r="G76" s="162">
        <v>0</v>
      </c>
      <c r="H76" s="162">
        <v>0</v>
      </c>
    </row>
    <row r="77" spans="1:8" x14ac:dyDescent="0.2">
      <c r="A77" s="163"/>
      <c r="B77" s="164" t="s">
        <v>228</v>
      </c>
      <c r="C77" s="165">
        <f>C5+C13+C23+C33+C43+C57+C65+C69</f>
        <v>64082551.050000004</v>
      </c>
      <c r="D77" s="165">
        <f>D5+D13+D23+D33+D43+D57+D65+D69</f>
        <v>43011404.349999994</v>
      </c>
      <c r="E77" s="165">
        <f t="shared" ref="E77:G77" si="17">E5+E13+E23+E33+E43+E57+E65+E69</f>
        <v>107093955.39999999</v>
      </c>
      <c r="F77" s="165">
        <f t="shared" si="17"/>
        <v>20987908.770000003</v>
      </c>
      <c r="G77" s="165">
        <f t="shared" si="17"/>
        <v>20987908.770000003</v>
      </c>
      <c r="H77" s="165">
        <f>H5+H13+H23+H33+H43+H57+H65+H69</f>
        <v>85805027.309999973</v>
      </c>
    </row>
    <row r="79" spans="1:8" x14ac:dyDescent="0.2">
      <c r="A79" s="166" t="s">
        <v>229</v>
      </c>
      <c r="B79" s="166"/>
      <c r="C79" s="166"/>
      <c r="D79" s="166"/>
      <c r="E79" s="166"/>
      <c r="F79" s="166"/>
      <c r="G79" s="166"/>
      <c r="H79" s="166"/>
    </row>
    <row r="84" spans="2:7" x14ac:dyDescent="0.2">
      <c r="B84" s="250" t="s">
        <v>452</v>
      </c>
      <c r="F84" s="284"/>
      <c r="G84" s="284"/>
    </row>
    <row r="85" spans="2:7" x14ac:dyDescent="0.2">
      <c r="B85" s="283" t="s">
        <v>456</v>
      </c>
      <c r="C85" s="283"/>
      <c r="F85" s="296" t="s">
        <v>193</v>
      </c>
      <c r="G85" s="296"/>
    </row>
    <row r="86" spans="2:7" x14ac:dyDescent="0.2">
      <c r="B86" s="283" t="s">
        <v>459</v>
      </c>
      <c r="C86" s="283"/>
      <c r="F86" s="283" t="s">
        <v>194</v>
      </c>
      <c r="G86" s="283"/>
    </row>
    <row r="87" spans="2:7" x14ac:dyDescent="0.2">
      <c r="B87" s="167"/>
      <c r="F87" s="283"/>
      <c r="G87" s="283"/>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2" customWidth="1"/>
    <col min="2" max="2" width="40.85546875" style="152" customWidth="1"/>
    <col min="3" max="8" width="15.7109375" style="152" customWidth="1"/>
    <col min="9" max="16384" width="10.28515625" style="152"/>
  </cols>
  <sheetData>
    <row r="1" spans="1:8" ht="50.1" customHeight="1" x14ac:dyDescent="0.2">
      <c r="A1" s="291" t="s">
        <v>465</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57"/>
      <c r="B5" s="186"/>
      <c r="C5" s="187"/>
      <c r="D5" s="187"/>
      <c r="E5" s="187"/>
      <c r="F5" s="187"/>
      <c r="G5" s="187"/>
      <c r="H5" s="187"/>
    </row>
    <row r="6" spans="1:8" x14ac:dyDescent="0.2">
      <c r="A6" s="157"/>
      <c r="B6" s="186" t="s">
        <v>328</v>
      </c>
      <c r="C6" s="188">
        <v>62853091.729999997</v>
      </c>
      <c r="D6" s="188">
        <v>43011404.350000001</v>
      </c>
      <c r="E6" s="188">
        <f>C6+D6</f>
        <v>105864496.08</v>
      </c>
      <c r="F6" s="188">
        <v>20987908.77</v>
      </c>
      <c r="G6" s="188">
        <v>20987908.77</v>
      </c>
      <c r="H6" s="188">
        <f>E6-F6</f>
        <v>84876587.310000002</v>
      </c>
    </row>
    <row r="7" spans="1:8" x14ac:dyDescent="0.2">
      <c r="A7" s="157"/>
      <c r="B7" s="186"/>
      <c r="C7" s="188"/>
      <c r="D7" s="188"/>
      <c r="E7" s="188"/>
      <c r="F7" s="189"/>
      <c r="G7" s="188"/>
      <c r="H7" s="188"/>
    </row>
    <row r="8" spans="1:8" x14ac:dyDescent="0.2">
      <c r="A8" s="157"/>
      <c r="B8" s="186" t="s">
        <v>329</v>
      </c>
      <c r="C8" s="188">
        <v>928440</v>
      </c>
      <c r="D8" s="188">
        <v>0</v>
      </c>
      <c r="E8" s="188">
        <f>C8+D8</f>
        <v>928440</v>
      </c>
      <c r="F8" s="188">
        <v>0</v>
      </c>
      <c r="G8" s="188">
        <v>0</v>
      </c>
      <c r="H8" s="188">
        <f>E8-F8</f>
        <v>928440</v>
      </c>
    </row>
    <row r="9" spans="1:8" x14ac:dyDescent="0.2">
      <c r="A9" s="157"/>
      <c r="B9" s="186"/>
      <c r="C9" s="189"/>
      <c r="D9" s="189"/>
      <c r="E9" s="189"/>
      <c r="F9" s="189"/>
      <c r="G9" s="189"/>
      <c r="H9" s="189"/>
    </row>
    <row r="10" spans="1:8" x14ac:dyDescent="0.2">
      <c r="A10" s="157"/>
      <c r="B10" s="186" t="s">
        <v>439</v>
      </c>
      <c r="C10" s="189"/>
      <c r="D10" s="189"/>
      <c r="E10" s="189"/>
      <c r="F10" s="189"/>
      <c r="G10" s="189"/>
      <c r="H10" s="189"/>
    </row>
    <row r="11" spans="1:8" x14ac:dyDescent="0.2">
      <c r="A11" s="157"/>
      <c r="B11" s="186"/>
      <c r="C11" s="189"/>
      <c r="D11" s="189"/>
      <c r="E11" s="189"/>
      <c r="F11" s="189"/>
      <c r="G11" s="189"/>
      <c r="H11" s="189"/>
    </row>
    <row r="12" spans="1:8" x14ac:dyDescent="0.2">
      <c r="A12" s="157"/>
      <c r="B12" s="186" t="s">
        <v>385</v>
      </c>
      <c r="C12" s="189"/>
      <c r="D12" s="189"/>
      <c r="E12" s="189"/>
      <c r="F12" s="189"/>
      <c r="G12" s="189"/>
      <c r="H12" s="189"/>
    </row>
    <row r="13" spans="1:8" x14ac:dyDescent="0.2">
      <c r="A13" s="157"/>
      <c r="B13" s="186"/>
      <c r="C13" s="189"/>
      <c r="D13" s="189"/>
      <c r="E13" s="189"/>
      <c r="F13" s="189"/>
      <c r="G13" s="189"/>
      <c r="H13" s="189"/>
    </row>
    <row r="14" spans="1:8" x14ac:dyDescent="0.2">
      <c r="A14" s="157"/>
      <c r="B14" s="186" t="s">
        <v>413</v>
      </c>
      <c r="C14" s="189"/>
      <c r="D14" s="189"/>
      <c r="E14" s="189"/>
      <c r="F14" s="189"/>
      <c r="G14" s="189"/>
      <c r="H14" s="189"/>
    </row>
    <row r="15" spans="1:8" x14ac:dyDescent="0.2">
      <c r="A15" s="160"/>
      <c r="B15" s="190"/>
      <c r="C15" s="191"/>
      <c r="D15" s="191"/>
      <c r="E15" s="191"/>
      <c r="F15" s="191"/>
      <c r="G15" s="191"/>
      <c r="H15" s="191"/>
    </row>
    <row r="16" spans="1:8" x14ac:dyDescent="0.2">
      <c r="A16" s="192"/>
      <c r="B16" s="164" t="s">
        <v>228</v>
      </c>
      <c r="C16" s="165">
        <f>C6+C8</f>
        <v>63781531.729999997</v>
      </c>
      <c r="D16" s="165">
        <f t="shared" ref="D16:H16" si="0">D6+D8</f>
        <v>43011404.350000001</v>
      </c>
      <c r="E16" s="165">
        <f t="shared" si="0"/>
        <v>106792936.08</v>
      </c>
      <c r="F16" s="165">
        <f t="shared" si="0"/>
        <v>20987908.77</v>
      </c>
      <c r="G16" s="165">
        <f t="shared" si="0"/>
        <v>20987908.77</v>
      </c>
      <c r="H16" s="165">
        <f t="shared" si="0"/>
        <v>85805027.310000002</v>
      </c>
    </row>
    <row r="18" spans="1:8" x14ac:dyDescent="0.2">
      <c r="A18" s="166" t="s">
        <v>229</v>
      </c>
      <c r="B18" s="166"/>
      <c r="C18" s="166"/>
      <c r="D18" s="166"/>
      <c r="E18" s="166"/>
      <c r="F18" s="166"/>
      <c r="G18" s="166"/>
      <c r="H18" s="166"/>
    </row>
    <row r="25" spans="1:8" x14ac:dyDescent="0.2">
      <c r="B25" s="297" t="s">
        <v>452</v>
      </c>
      <c r="C25" s="297"/>
      <c r="F25" s="284"/>
      <c r="G25" s="284"/>
    </row>
    <row r="26" spans="1:8" x14ac:dyDescent="0.2">
      <c r="B26" s="283" t="s">
        <v>456</v>
      </c>
      <c r="C26" s="283"/>
      <c r="F26" s="296" t="s">
        <v>193</v>
      </c>
      <c r="G26" s="296"/>
    </row>
    <row r="27" spans="1:8" x14ac:dyDescent="0.2">
      <c r="B27" s="283" t="s">
        <v>459</v>
      </c>
      <c r="C27" s="283"/>
      <c r="F27" s="283" t="s">
        <v>194</v>
      </c>
      <c r="G27" s="283"/>
    </row>
  </sheetData>
  <sheetProtection formatCells="0" formatColumns="0" formatRows="0" autoFilter="0"/>
  <mergeCells count="10">
    <mergeCell ref="A1:H1"/>
    <mergeCell ref="A2:B4"/>
    <mergeCell ref="C2:G2"/>
    <mergeCell ref="H2:H3"/>
    <mergeCell ref="B26:C26"/>
    <mergeCell ref="B27:C27"/>
    <mergeCell ref="F25:G25"/>
    <mergeCell ref="F26:G26"/>
    <mergeCell ref="F27:G27"/>
    <mergeCell ref="B25:C25"/>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tabSelected="1" workbookViewId="0">
      <selection activeCell="N36" sqref="N36"/>
    </sheetView>
  </sheetViews>
  <sheetFormatPr baseColWidth="10" defaultColWidth="10.28515625" defaultRowHeight="11.25" x14ac:dyDescent="0.2"/>
  <cols>
    <col min="1" max="1" width="4.140625" style="193" customWidth="1"/>
    <col min="2" max="2" width="56.42578125" style="193" customWidth="1"/>
    <col min="3" max="4" width="15.7109375" style="193" customWidth="1"/>
    <col min="5" max="5" width="16.42578125" style="193" bestFit="1" customWidth="1"/>
    <col min="6" max="8" width="15.7109375" style="193" customWidth="1"/>
    <col min="9" max="16384" width="10.28515625" style="193"/>
  </cols>
  <sheetData>
    <row r="1" spans="1:8" ht="50.1" customHeight="1" x14ac:dyDescent="0.2">
      <c r="A1" s="291" t="s">
        <v>464</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94"/>
      <c r="B5" s="195"/>
      <c r="C5" s="156"/>
      <c r="D5" s="156"/>
      <c r="E5" s="156"/>
      <c r="F5" s="156"/>
      <c r="G5" s="156"/>
      <c r="H5" s="156"/>
    </row>
    <row r="6" spans="1:8" x14ac:dyDescent="0.2">
      <c r="A6" s="196" t="s">
        <v>299</v>
      </c>
      <c r="B6" s="197"/>
      <c r="C6" s="159"/>
      <c r="D6" s="159"/>
      <c r="E6" s="159"/>
      <c r="F6" s="159"/>
      <c r="G6" s="159"/>
      <c r="H6" s="159"/>
    </row>
    <row r="7" spans="1:8" x14ac:dyDescent="0.2">
      <c r="A7" s="198"/>
      <c r="B7" s="199" t="s">
        <v>300</v>
      </c>
      <c r="C7" s="159"/>
      <c r="D7" s="159"/>
      <c r="E7" s="159"/>
      <c r="F7" s="159"/>
      <c r="G7" s="159"/>
      <c r="H7" s="159"/>
    </row>
    <row r="8" spans="1:8" x14ac:dyDescent="0.2">
      <c r="A8" s="198"/>
      <c r="B8" s="199" t="s">
        <v>301</v>
      </c>
      <c r="C8" s="159"/>
      <c r="D8" s="159"/>
      <c r="E8" s="159"/>
      <c r="F8" s="159"/>
      <c r="G8" s="159"/>
      <c r="H8" s="159"/>
    </row>
    <row r="9" spans="1:8" x14ac:dyDescent="0.2">
      <c r="A9" s="198"/>
      <c r="B9" s="199" t="s">
        <v>440</v>
      </c>
      <c r="C9" s="159"/>
      <c r="D9" s="159"/>
      <c r="E9" s="159"/>
      <c r="F9" s="159"/>
      <c r="G9" s="159"/>
      <c r="H9" s="159"/>
    </row>
    <row r="10" spans="1:8" x14ac:dyDescent="0.2">
      <c r="A10" s="198"/>
      <c r="B10" s="199" t="s">
        <v>302</v>
      </c>
      <c r="C10" s="159"/>
      <c r="D10" s="159"/>
      <c r="E10" s="159"/>
      <c r="F10" s="159"/>
      <c r="G10" s="159"/>
      <c r="H10" s="159"/>
    </row>
    <row r="11" spans="1:8" x14ac:dyDescent="0.2">
      <c r="A11" s="198"/>
      <c r="B11" s="199" t="s">
        <v>303</v>
      </c>
      <c r="C11" s="159"/>
      <c r="D11" s="159"/>
      <c r="E11" s="159"/>
      <c r="F11" s="159"/>
      <c r="G11" s="159"/>
      <c r="H11" s="159"/>
    </row>
    <row r="12" spans="1:8" x14ac:dyDescent="0.2">
      <c r="A12" s="198"/>
      <c r="B12" s="199" t="s">
        <v>304</v>
      </c>
      <c r="C12" s="159"/>
      <c r="D12" s="159"/>
      <c r="E12" s="159"/>
      <c r="F12" s="159"/>
      <c r="G12" s="159"/>
      <c r="H12" s="159"/>
    </row>
    <row r="13" spans="1:8" x14ac:dyDescent="0.2">
      <c r="A13" s="198"/>
      <c r="B13" s="199" t="s">
        <v>305</v>
      </c>
      <c r="C13" s="159"/>
      <c r="D13" s="159"/>
      <c r="E13" s="159"/>
      <c r="F13" s="159"/>
      <c r="G13" s="159"/>
      <c r="H13" s="159"/>
    </row>
    <row r="14" spans="1:8" x14ac:dyDescent="0.2">
      <c r="A14" s="198"/>
      <c r="B14" s="199" t="s">
        <v>306</v>
      </c>
      <c r="C14" s="159"/>
      <c r="D14" s="159"/>
      <c r="E14" s="159"/>
      <c r="F14" s="159"/>
      <c r="G14" s="159"/>
      <c r="H14" s="159"/>
    </row>
    <row r="15" spans="1:8" x14ac:dyDescent="0.2">
      <c r="A15" s="200"/>
      <c r="B15" s="199"/>
      <c r="C15" s="159"/>
      <c r="D15" s="159"/>
      <c r="E15" s="159"/>
      <c r="F15" s="159"/>
      <c r="G15" s="159"/>
      <c r="H15" s="159"/>
    </row>
    <row r="16" spans="1:8" x14ac:dyDescent="0.2">
      <c r="A16" s="196" t="s">
        <v>307</v>
      </c>
      <c r="B16" s="201"/>
      <c r="C16" s="159"/>
      <c r="D16" s="159"/>
      <c r="E16" s="159"/>
      <c r="F16" s="159"/>
      <c r="G16" s="159"/>
      <c r="H16" s="159"/>
    </row>
    <row r="17" spans="1:8" x14ac:dyDescent="0.2">
      <c r="A17" s="198"/>
      <c r="B17" s="199" t="s">
        <v>308</v>
      </c>
      <c r="C17" s="159"/>
      <c r="D17" s="159"/>
      <c r="E17" s="159"/>
      <c r="F17" s="159"/>
      <c r="G17" s="159"/>
      <c r="H17" s="159"/>
    </row>
    <row r="18" spans="1:8" x14ac:dyDescent="0.2">
      <c r="A18" s="198"/>
      <c r="B18" s="199" t="s">
        <v>309</v>
      </c>
      <c r="C18" s="159"/>
      <c r="D18" s="159"/>
      <c r="E18" s="159"/>
      <c r="F18" s="159"/>
      <c r="G18" s="159"/>
      <c r="H18" s="159"/>
    </row>
    <row r="19" spans="1:8" x14ac:dyDescent="0.2">
      <c r="A19" s="198"/>
      <c r="B19" s="199" t="s">
        <v>310</v>
      </c>
      <c r="C19" s="159"/>
      <c r="D19" s="159"/>
      <c r="E19" s="159"/>
      <c r="F19" s="159"/>
      <c r="G19" s="159"/>
      <c r="H19" s="159"/>
    </row>
    <row r="20" spans="1:8" x14ac:dyDescent="0.2">
      <c r="A20" s="198"/>
      <c r="B20" s="199" t="s">
        <v>311</v>
      </c>
      <c r="C20" s="159"/>
      <c r="D20" s="159"/>
      <c r="E20" s="159"/>
      <c r="F20" s="159"/>
      <c r="G20" s="159"/>
      <c r="H20" s="159"/>
    </row>
    <row r="21" spans="1:8" ht="12.75" x14ac:dyDescent="0.2">
      <c r="A21" s="198"/>
      <c r="B21" s="199" t="s">
        <v>312</v>
      </c>
      <c r="C21" s="174">
        <v>63781531.729999997</v>
      </c>
      <c r="D21" s="174">
        <v>43011404.350000001</v>
      </c>
      <c r="E21" s="174">
        <f>+C21+D21</f>
        <v>106792936.08</v>
      </c>
      <c r="F21" s="174">
        <v>20987908.77</v>
      </c>
      <c r="G21" s="174">
        <v>20987908.77</v>
      </c>
      <c r="H21" s="174">
        <f>+E21-G21</f>
        <v>85805027.310000002</v>
      </c>
    </row>
    <row r="22" spans="1:8" x14ac:dyDescent="0.2">
      <c r="A22" s="198"/>
      <c r="B22" s="199" t="s">
        <v>313</v>
      </c>
      <c r="C22" s="159"/>
      <c r="D22" s="159"/>
      <c r="E22" s="159"/>
      <c r="F22" s="159"/>
      <c r="G22" s="159"/>
      <c r="H22" s="159"/>
    </row>
    <row r="23" spans="1:8" x14ac:dyDescent="0.2">
      <c r="A23" s="198"/>
      <c r="B23" s="199" t="s">
        <v>314</v>
      </c>
      <c r="C23" s="159"/>
      <c r="D23" s="159"/>
      <c r="E23" s="159"/>
      <c r="F23" s="159"/>
      <c r="G23" s="159"/>
      <c r="H23" s="159"/>
    </row>
    <row r="24" spans="1:8" x14ac:dyDescent="0.2">
      <c r="A24" s="200"/>
      <c r="B24" s="199"/>
      <c r="C24" s="159"/>
      <c r="D24" s="159"/>
      <c r="E24" s="159"/>
      <c r="F24" s="159"/>
      <c r="G24" s="159"/>
      <c r="H24" s="159"/>
    </row>
    <row r="25" spans="1:8" x14ac:dyDescent="0.2">
      <c r="A25" s="196" t="s">
        <v>315</v>
      </c>
      <c r="B25" s="201"/>
      <c r="C25" s="159"/>
      <c r="D25" s="159"/>
      <c r="E25" s="159"/>
      <c r="F25" s="159"/>
      <c r="G25" s="159"/>
      <c r="H25" s="159"/>
    </row>
    <row r="26" spans="1:8" x14ac:dyDescent="0.2">
      <c r="A26" s="198"/>
      <c r="B26" s="199" t="s">
        <v>316</v>
      </c>
      <c r="C26" s="159"/>
      <c r="D26" s="159"/>
      <c r="E26" s="159"/>
      <c r="F26" s="159"/>
      <c r="G26" s="159"/>
      <c r="H26" s="159"/>
    </row>
    <row r="27" spans="1:8" x14ac:dyDescent="0.2">
      <c r="A27" s="198"/>
      <c r="B27" s="199" t="s">
        <v>317</v>
      </c>
      <c r="C27" s="159"/>
      <c r="D27" s="159"/>
      <c r="E27" s="159"/>
      <c r="F27" s="159"/>
      <c r="G27" s="159"/>
      <c r="H27" s="159"/>
    </row>
    <row r="28" spans="1:8" x14ac:dyDescent="0.2">
      <c r="A28" s="198"/>
      <c r="B28" s="199" t="s">
        <v>318</v>
      </c>
      <c r="C28" s="159"/>
      <c r="D28" s="159"/>
      <c r="E28" s="159"/>
      <c r="F28" s="159"/>
      <c r="G28" s="159"/>
      <c r="H28" s="159"/>
    </row>
    <row r="29" spans="1:8" x14ac:dyDescent="0.2">
      <c r="A29" s="198"/>
      <c r="B29" s="199" t="s">
        <v>319</v>
      </c>
      <c r="C29" s="159"/>
      <c r="D29" s="159"/>
      <c r="E29" s="159"/>
      <c r="F29" s="159"/>
      <c r="G29" s="159"/>
      <c r="H29" s="159"/>
    </row>
    <row r="30" spans="1:8" x14ac:dyDescent="0.2">
      <c r="A30" s="198"/>
      <c r="B30" s="199" t="s">
        <v>320</v>
      </c>
      <c r="C30" s="159"/>
      <c r="D30" s="159"/>
      <c r="E30" s="159"/>
      <c r="F30" s="159"/>
      <c r="G30" s="159"/>
      <c r="H30" s="159"/>
    </row>
    <row r="31" spans="1:8" x14ac:dyDescent="0.2">
      <c r="A31" s="198"/>
      <c r="B31" s="199" t="s">
        <v>321</v>
      </c>
      <c r="C31" s="159"/>
      <c r="D31" s="159"/>
      <c r="E31" s="159"/>
      <c r="F31" s="159"/>
      <c r="G31" s="159"/>
      <c r="H31" s="159"/>
    </row>
    <row r="32" spans="1:8" x14ac:dyDescent="0.2">
      <c r="A32" s="198"/>
      <c r="B32" s="199" t="s">
        <v>322</v>
      </c>
      <c r="C32" s="159"/>
      <c r="D32" s="159"/>
      <c r="E32" s="159"/>
      <c r="F32" s="159"/>
      <c r="G32" s="159"/>
      <c r="H32" s="159"/>
    </row>
    <row r="33" spans="1:8" x14ac:dyDescent="0.2">
      <c r="A33" s="198"/>
      <c r="B33" s="199" t="s">
        <v>323</v>
      </c>
      <c r="C33" s="159"/>
      <c r="D33" s="159"/>
      <c r="E33" s="159"/>
      <c r="F33" s="159"/>
      <c r="G33" s="159"/>
      <c r="H33" s="159"/>
    </row>
    <row r="34" spans="1:8" x14ac:dyDescent="0.2">
      <c r="A34" s="198"/>
      <c r="B34" s="199" t="s">
        <v>324</v>
      </c>
      <c r="C34" s="159"/>
      <c r="D34" s="159"/>
      <c r="E34" s="159"/>
      <c r="F34" s="159"/>
      <c r="G34" s="159"/>
      <c r="H34" s="159"/>
    </row>
    <row r="35" spans="1:8" x14ac:dyDescent="0.2">
      <c r="A35" s="200"/>
      <c r="B35" s="199"/>
      <c r="C35" s="159"/>
      <c r="D35" s="159"/>
      <c r="E35" s="159"/>
      <c r="F35" s="159"/>
      <c r="G35" s="159"/>
      <c r="H35" s="159"/>
    </row>
    <row r="36" spans="1:8" x14ac:dyDescent="0.2">
      <c r="A36" s="196" t="s">
        <v>325</v>
      </c>
      <c r="B36" s="201"/>
      <c r="C36" s="159"/>
      <c r="D36" s="159"/>
      <c r="E36" s="159"/>
      <c r="F36" s="159"/>
      <c r="G36" s="159"/>
      <c r="H36" s="159"/>
    </row>
    <row r="37" spans="1:8" x14ac:dyDescent="0.2">
      <c r="A37" s="198"/>
      <c r="B37" s="199" t="s">
        <v>441</v>
      </c>
      <c r="C37" s="159"/>
      <c r="D37" s="159"/>
      <c r="E37" s="159"/>
      <c r="F37" s="159"/>
      <c r="G37" s="159"/>
      <c r="H37" s="159"/>
    </row>
    <row r="38" spans="1:8" ht="22.5" x14ac:dyDescent="0.2">
      <c r="A38" s="198"/>
      <c r="B38" s="199" t="s">
        <v>442</v>
      </c>
      <c r="C38" s="159"/>
      <c r="D38" s="159"/>
      <c r="E38" s="159"/>
      <c r="F38" s="159"/>
      <c r="G38" s="159"/>
      <c r="H38" s="159"/>
    </row>
    <row r="39" spans="1:8" x14ac:dyDescent="0.2">
      <c r="A39" s="198"/>
      <c r="B39" s="199" t="s">
        <v>326</v>
      </c>
      <c r="C39" s="159"/>
      <c r="D39" s="159"/>
      <c r="E39" s="159"/>
      <c r="F39" s="159"/>
      <c r="G39" s="159"/>
      <c r="H39" s="159"/>
    </row>
    <row r="40" spans="1:8" x14ac:dyDescent="0.2">
      <c r="A40" s="198"/>
      <c r="B40" s="199" t="s">
        <v>327</v>
      </c>
      <c r="C40" s="159"/>
      <c r="D40" s="159"/>
      <c r="E40" s="159"/>
      <c r="F40" s="159"/>
      <c r="G40" s="159"/>
      <c r="H40" s="159"/>
    </row>
    <row r="41" spans="1:8" x14ac:dyDescent="0.2">
      <c r="A41" s="200"/>
      <c r="B41" s="199"/>
      <c r="C41" s="159"/>
      <c r="D41" s="159"/>
      <c r="E41" s="159"/>
      <c r="F41" s="159"/>
      <c r="G41" s="159"/>
      <c r="H41" s="159"/>
    </row>
    <row r="42" spans="1:8" ht="12.75" x14ac:dyDescent="0.2">
      <c r="A42" s="202"/>
      <c r="B42" s="177" t="s">
        <v>228</v>
      </c>
      <c r="C42" s="203">
        <f>C21</f>
        <v>63781531.729999997</v>
      </c>
      <c r="D42" s="203">
        <f t="shared" ref="D42:H42" si="0">D21</f>
        <v>43011404.350000001</v>
      </c>
      <c r="E42" s="203">
        <f t="shared" si="0"/>
        <v>106792936.08</v>
      </c>
      <c r="F42" s="203">
        <f t="shared" si="0"/>
        <v>20987908.77</v>
      </c>
      <c r="G42" s="203">
        <f t="shared" si="0"/>
        <v>20987908.77</v>
      </c>
      <c r="H42" s="203">
        <f t="shared" si="0"/>
        <v>85805027.310000002</v>
      </c>
    </row>
    <row r="43" spans="1:8" x14ac:dyDescent="0.2">
      <c r="A43" s="166"/>
      <c r="B43" s="166"/>
      <c r="C43" s="166"/>
      <c r="D43" s="166"/>
      <c r="E43" s="166"/>
      <c r="F43" s="166"/>
      <c r="G43" s="166"/>
      <c r="H43" s="166"/>
    </row>
    <row r="44" spans="1:8" x14ac:dyDescent="0.2">
      <c r="A44" s="166" t="s">
        <v>229</v>
      </c>
      <c r="B44" s="166"/>
      <c r="C44" s="166"/>
      <c r="D44" s="166"/>
      <c r="E44" s="166"/>
      <c r="F44" s="166"/>
      <c r="G44" s="166"/>
      <c r="H44" s="166"/>
    </row>
    <row r="45" spans="1:8" x14ac:dyDescent="0.2">
      <c r="A45" s="166"/>
      <c r="B45" s="166"/>
      <c r="C45" s="166"/>
      <c r="D45" s="166"/>
      <c r="E45" s="166"/>
      <c r="F45" s="166"/>
      <c r="G45" s="166"/>
      <c r="H45" s="166"/>
    </row>
    <row r="54" spans="2:7" x14ac:dyDescent="0.2">
      <c r="B54" s="297" t="s">
        <v>452</v>
      </c>
      <c r="C54" s="297"/>
      <c r="F54" s="284"/>
      <c r="G54" s="284"/>
    </row>
    <row r="55" spans="2:7" x14ac:dyDescent="0.2">
      <c r="B55" s="283" t="s">
        <v>456</v>
      </c>
      <c r="C55" s="283"/>
      <c r="F55" s="296" t="s">
        <v>193</v>
      </c>
      <c r="G55" s="296"/>
    </row>
    <row r="56" spans="2:7" x14ac:dyDescent="0.2">
      <c r="B56" s="283" t="s">
        <v>459</v>
      </c>
      <c r="C56" s="283"/>
      <c r="F56" s="283" t="s">
        <v>194</v>
      </c>
      <c r="G56" s="28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5" customWidth="1"/>
    <col min="2" max="2" width="18.5703125" style="45" customWidth="1"/>
    <col min="3" max="3" width="34.71093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298</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298" t="s">
        <v>457</v>
      </c>
      <c r="C40" s="298"/>
      <c r="D40" s="298"/>
      <c r="F40" s="298" t="s">
        <v>458</v>
      </c>
      <c r="G40" s="298"/>
      <c r="H40" s="298"/>
      <c r="I40" s="298"/>
    </row>
    <row r="41" spans="1:11" x14ac:dyDescent="0.2">
      <c r="B41" s="283" t="s">
        <v>456</v>
      </c>
      <c r="C41" s="283"/>
      <c r="F41" s="299" t="s">
        <v>193</v>
      </c>
      <c r="G41" s="299"/>
      <c r="H41" s="299"/>
      <c r="I41" s="299"/>
      <c r="J41" s="149"/>
      <c r="K41" s="149"/>
    </row>
    <row r="42" spans="1:11" x14ac:dyDescent="0.2">
      <c r="B42" s="283" t="s">
        <v>459</v>
      </c>
      <c r="C42" s="283"/>
      <c r="D42" s="107"/>
      <c r="F42" s="300" t="s">
        <v>194</v>
      </c>
      <c r="G42" s="300"/>
      <c r="H42" s="300"/>
      <c r="I42" s="300"/>
      <c r="J42" s="150"/>
      <c r="K42" s="150"/>
    </row>
  </sheetData>
  <mergeCells count="112">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s>
  <printOptions horizontalCentered="1"/>
  <pageMargins left="0.70866141732283472" right="0.70866141732283472" top="0.74803149606299213" bottom="0.74803149606299213" header="0.31496062992125984" footer="0.31496062992125984"/>
  <pageSetup scale="71"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5" customWidth="1"/>
    <col min="2" max="2" width="18.5703125" style="45" customWidth="1"/>
    <col min="3" max="3" width="36.855468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285</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106"/>
      <c r="C40" s="106"/>
      <c r="D40" s="106"/>
      <c r="F40" s="312"/>
      <c r="G40" s="312"/>
      <c r="H40" s="312"/>
      <c r="I40" s="312"/>
    </row>
    <row r="41" spans="1:11" x14ac:dyDescent="0.2">
      <c r="B41" s="283" t="s">
        <v>456</v>
      </c>
      <c r="C41" s="283"/>
      <c r="F41" s="313" t="s">
        <v>193</v>
      </c>
      <c r="G41" s="313"/>
      <c r="H41" s="313"/>
      <c r="I41" s="313"/>
      <c r="J41" s="149"/>
      <c r="K41" s="149"/>
    </row>
    <row r="42" spans="1:11" x14ac:dyDescent="0.2">
      <c r="B42" s="283" t="s">
        <v>459</v>
      </c>
      <c r="C42" s="283"/>
      <c r="D42" s="107"/>
      <c r="F42" s="300" t="s">
        <v>194</v>
      </c>
      <c r="G42" s="300"/>
      <c r="H42" s="300"/>
      <c r="I42" s="300"/>
      <c r="J42" s="150"/>
      <c r="K42" s="150"/>
    </row>
  </sheetData>
  <mergeCells count="111">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heetViews>
  <sheetFormatPr baseColWidth="10" defaultColWidth="11.42578125" defaultRowHeight="12.75" x14ac:dyDescent="0.2"/>
  <cols>
    <col min="1" max="1" width="8.5703125" style="45" customWidth="1"/>
    <col min="2" max="2" width="1.140625" style="45" customWidth="1"/>
    <col min="3" max="3" width="60" style="45" customWidth="1"/>
    <col min="4" max="4" width="14.7109375" style="45" customWidth="1"/>
    <col min="5" max="6" width="12.85546875" style="45" customWidth="1"/>
    <col min="7" max="7" width="4.28515625" style="44" customWidth="1"/>
    <col min="8" max="16384" width="11.42578125" style="45"/>
  </cols>
  <sheetData>
    <row r="1" spans="2:7" ht="15" customHeight="1" x14ac:dyDescent="0.2">
      <c r="B1" s="324" t="s">
        <v>263</v>
      </c>
      <c r="C1" s="325"/>
      <c r="D1" s="325"/>
      <c r="E1" s="325"/>
      <c r="F1" s="326"/>
    </row>
    <row r="2" spans="2:7" ht="18" customHeight="1" x14ac:dyDescent="0.2">
      <c r="B2" s="307" t="s">
        <v>264</v>
      </c>
      <c r="C2" s="308"/>
      <c r="D2" s="308"/>
      <c r="E2" s="308"/>
      <c r="F2" s="309"/>
    </row>
    <row r="3" spans="2:7" ht="18" customHeight="1" x14ac:dyDescent="0.2">
      <c r="B3" s="327" t="s">
        <v>463</v>
      </c>
      <c r="C3" s="328"/>
      <c r="D3" s="328"/>
      <c r="E3" s="328"/>
      <c r="F3" s="329"/>
    </row>
    <row r="4" spans="2:7" s="44" customFormat="1" ht="6" customHeight="1" x14ac:dyDescent="0.2"/>
    <row r="5" spans="2:7" s="44" customFormat="1" ht="6" customHeight="1" x14ac:dyDescent="0.2"/>
    <row r="6" spans="2:7" s="44" customFormat="1" ht="14.25" customHeight="1" x14ac:dyDescent="0.2">
      <c r="C6" s="108" t="s">
        <v>265</v>
      </c>
      <c r="D6" s="109"/>
      <c r="E6" s="110"/>
      <c r="F6" s="111"/>
      <c r="G6" s="112"/>
    </row>
    <row r="7" spans="2:7" s="44" customFormat="1" ht="6" customHeight="1" x14ac:dyDescent="0.2"/>
    <row r="8" spans="2:7" s="44" customFormat="1" ht="6" customHeight="1" x14ac:dyDescent="0.2"/>
    <row r="9" spans="2:7" s="44" customFormat="1" ht="14.25" x14ac:dyDescent="0.2">
      <c r="B9" s="330" t="s">
        <v>231</v>
      </c>
      <c r="C9" s="330"/>
      <c r="D9" s="113" t="s">
        <v>266</v>
      </c>
      <c r="E9" s="113" t="s">
        <v>209</v>
      </c>
      <c r="F9" s="113" t="s">
        <v>267</v>
      </c>
    </row>
    <row r="10" spans="2:7" s="44" customFormat="1" ht="5.25" customHeight="1" thickBot="1" x14ac:dyDescent="0.25">
      <c r="B10" s="114"/>
      <c r="C10" s="115"/>
      <c r="D10" s="116"/>
      <c r="E10" s="116"/>
      <c r="F10" s="116"/>
    </row>
    <row r="11" spans="2:7" s="44" customFormat="1" ht="13.5" thickBot="1" x14ac:dyDescent="0.25">
      <c r="B11" s="117"/>
      <c r="C11" s="118" t="s">
        <v>268</v>
      </c>
      <c r="D11" s="119">
        <f>+D12+D13</f>
        <v>0</v>
      </c>
      <c r="E11" s="119">
        <f t="shared" ref="E11:F11" si="0">+E12+E13</f>
        <v>0</v>
      </c>
      <c r="F11" s="120">
        <f t="shared" si="0"/>
        <v>0</v>
      </c>
    </row>
    <row r="12" spans="2:7" s="44" customFormat="1" x14ac:dyDescent="0.2">
      <c r="B12" s="331" t="s">
        <v>269</v>
      </c>
      <c r="C12" s="332"/>
      <c r="D12" s="121">
        <f>+[1]EAI!E33</f>
        <v>0</v>
      </c>
      <c r="E12" s="121">
        <f>+[1]EAI!H33</f>
        <v>0</v>
      </c>
      <c r="F12" s="122">
        <f>+[1]EAI!I33</f>
        <v>0</v>
      </c>
    </row>
    <row r="13" spans="2:7" s="44" customFormat="1" ht="13.5" thickBot="1" x14ac:dyDescent="0.25">
      <c r="B13" s="333" t="s">
        <v>270</v>
      </c>
      <c r="C13" s="334"/>
      <c r="D13" s="76">
        <f>+[1]EAI!E46</f>
        <v>0</v>
      </c>
      <c r="E13" s="76">
        <f>+[1]EAI!H46</f>
        <v>0</v>
      </c>
      <c r="F13" s="123">
        <f>+[1]EAI!I46</f>
        <v>0</v>
      </c>
    </row>
    <row r="14" spans="2:7" s="44" customFormat="1" ht="13.5" thickBot="1" x14ac:dyDescent="0.25">
      <c r="B14" s="124"/>
      <c r="C14" s="118" t="s">
        <v>271</v>
      </c>
      <c r="D14" s="119">
        <f>+D15+D16</f>
        <v>0</v>
      </c>
      <c r="E14" s="119">
        <f t="shared" ref="E14:F14" si="1">+E15+E16</f>
        <v>0</v>
      </c>
      <c r="F14" s="120">
        <f t="shared" si="1"/>
        <v>0</v>
      </c>
    </row>
    <row r="15" spans="2:7" s="44" customFormat="1" x14ac:dyDescent="0.2">
      <c r="B15" s="335" t="s">
        <v>272</v>
      </c>
      <c r="C15" s="336"/>
      <c r="D15" s="121"/>
      <c r="E15" s="121"/>
      <c r="F15" s="122"/>
    </row>
    <row r="16" spans="2:7" s="44" customFormat="1" ht="13.5" thickBot="1" x14ac:dyDescent="0.25">
      <c r="B16" s="337" t="s">
        <v>273</v>
      </c>
      <c r="C16" s="338"/>
      <c r="D16" s="125"/>
      <c r="E16" s="125"/>
      <c r="F16" s="126"/>
    </row>
    <row r="17" spans="2:6" s="44" customFormat="1" ht="13.5" thickBot="1" x14ac:dyDescent="0.25">
      <c r="B17" s="127"/>
      <c r="C17" s="128" t="s">
        <v>274</v>
      </c>
      <c r="D17" s="129">
        <f>+D11-D14</f>
        <v>0</v>
      </c>
      <c r="E17" s="129">
        <f>+E11-E14</f>
        <v>0</v>
      </c>
      <c r="F17" s="130">
        <f>+F11-F14</f>
        <v>0</v>
      </c>
    </row>
    <row r="18" spans="2:6" s="44" customFormat="1" ht="13.5" thickBot="1" x14ac:dyDescent="0.25"/>
    <row r="19" spans="2:6" s="44" customFormat="1" ht="15" thickBot="1" x14ac:dyDescent="0.25">
      <c r="B19" s="339" t="s">
        <v>231</v>
      </c>
      <c r="C19" s="340"/>
      <c r="D19" s="131" t="s">
        <v>266</v>
      </c>
      <c r="E19" s="131" t="s">
        <v>209</v>
      </c>
      <c r="F19" s="132" t="s">
        <v>267</v>
      </c>
    </row>
    <row r="20" spans="2:6" s="44" customFormat="1" ht="6.75" customHeight="1" x14ac:dyDescent="0.2">
      <c r="B20" s="133"/>
      <c r="C20" s="134"/>
      <c r="D20" s="134"/>
      <c r="E20" s="134"/>
      <c r="F20" s="135"/>
    </row>
    <row r="21" spans="2:6" s="44" customFormat="1" x14ac:dyDescent="0.2">
      <c r="B21" s="315" t="s">
        <v>275</v>
      </c>
      <c r="C21" s="316"/>
      <c r="D21" s="76">
        <f>+D17</f>
        <v>0</v>
      </c>
      <c r="E21" s="76">
        <f t="shared" ref="E21:F21" si="2">+E17</f>
        <v>0</v>
      </c>
      <c r="F21" s="123">
        <f t="shared" si="2"/>
        <v>0</v>
      </c>
    </row>
    <row r="22" spans="2:6" s="44" customFormat="1" ht="6" customHeight="1" x14ac:dyDescent="0.2">
      <c r="B22" s="136"/>
      <c r="C22" s="68"/>
      <c r="D22" s="76"/>
      <c r="E22" s="76"/>
      <c r="F22" s="123"/>
    </row>
    <row r="23" spans="2:6" s="44" customFormat="1" x14ac:dyDescent="0.2">
      <c r="B23" s="315" t="s">
        <v>276</v>
      </c>
      <c r="C23" s="316"/>
      <c r="D23" s="76"/>
      <c r="E23" s="76"/>
      <c r="F23" s="123"/>
    </row>
    <row r="24" spans="2:6" s="44" customFormat="1" ht="7.5" customHeight="1" thickBot="1" x14ac:dyDescent="0.25">
      <c r="B24" s="137"/>
      <c r="C24" s="138"/>
      <c r="D24" s="125"/>
      <c r="E24" s="125"/>
      <c r="F24" s="126"/>
    </row>
    <row r="25" spans="2:6" s="44" customFormat="1" ht="13.5" thickBot="1" x14ac:dyDescent="0.25">
      <c r="B25" s="137"/>
      <c r="C25" s="128" t="s">
        <v>277</v>
      </c>
      <c r="D25" s="139">
        <f>+D21-D23</f>
        <v>0</v>
      </c>
      <c r="E25" s="139">
        <f t="shared" ref="E25:F25" si="3">+E21-E23</f>
        <v>0</v>
      </c>
      <c r="F25" s="140">
        <f t="shared" si="3"/>
        <v>0</v>
      </c>
    </row>
    <row r="26" spans="2:6" s="44" customFormat="1" ht="13.5" thickBot="1" x14ac:dyDescent="0.25"/>
    <row r="27" spans="2:6" s="44" customFormat="1" ht="15" thickBot="1" x14ac:dyDescent="0.25">
      <c r="B27" s="322" t="s">
        <v>231</v>
      </c>
      <c r="C27" s="323"/>
      <c r="D27" s="141" t="s">
        <v>266</v>
      </c>
      <c r="E27" s="141" t="s">
        <v>209</v>
      </c>
      <c r="F27" s="142" t="s">
        <v>267</v>
      </c>
    </row>
    <row r="28" spans="2:6" s="44" customFormat="1" ht="5.25" customHeight="1" x14ac:dyDescent="0.2">
      <c r="B28" s="133"/>
      <c r="C28" s="134"/>
      <c r="D28" s="134"/>
      <c r="E28" s="134"/>
      <c r="F28" s="135"/>
    </row>
    <row r="29" spans="2:6" s="44" customFormat="1" x14ac:dyDescent="0.2">
      <c r="B29" s="315" t="s">
        <v>278</v>
      </c>
      <c r="C29" s="316"/>
      <c r="D29" s="76">
        <f>+[1]EAI!E52</f>
        <v>0</v>
      </c>
      <c r="E29" s="76">
        <f>+[1]EAI!H51</f>
        <v>0</v>
      </c>
      <c r="F29" s="123">
        <f>+[1]EAI!I54</f>
        <v>0</v>
      </c>
    </row>
    <row r="30" spans="2:6" s="44" customFormat="1" ht="5.25" customHeight="1" x14ac:dyDescent="0.2">
      <c r="B30" s="136"/>
      <c r="C30" s="68"/>
      <c r="D30" s="76"/>
      <c r="E30" s="76"/>
      <c r="F30" s="123"/>
    </row>
    <row r="31" spans="2:6" s="44" customFormat="1" ht="13.5" thickBot="1" x14ac:dyDescent="0.25">
      <c r="B31" s="317" t="s">
        <v>279</v>
      </c>
      <c r="C31" s="318"/>
      <c r="D31" s="125"/>
      <c r="E31" s="125"/>
      <c r="F31" s="126"/>
    </row>
    <row r="32" spans="2:6" s="44" customFormat="1" ht="13.5" customHeight="1" thickBot="1" x14ac:dyDescent="0.25">
      <c r="B32" s="143"/>
      <c r="C32" s="144"/>
      <c r="D32" s="76"/>
      <c r="E32" s="76"/>
      <c r="F32" s="76"/>
    </row>
    <row r="33" spans="2:7" s="44" customFormat="1" ht="13.5" thickBot="1" x14ac:dyDescent="0.25">
      <c r="B33" s="124"/>
      <c r="C33" s="118" t="s">
        <v>280</v>
      </c>
      <c r="D33" s="145">
        <f>+D29-D31</f>
        <v>0</v>
      </c>
      <c r="E33" s="145">
        <f t="shared" ref="E33:F33" si="4">+E29-E31</f>
        <v>0</v>
      </c>
      <c r="F33" s="146">
        <f t="shared" si="4"/>
        <v>0</v>
      </c>
    </row>
    <row r="34" spans="2:7" s="44" customFormat="1" ht="15" customHeight="1" x14ac:dyDescent="0.2"/>
    <row r="35" spans="2:7" s="44" customFormat="1" ht="15" customHeight="1" x14ac:dyDescent="0.2">
      <c r="B35" s="88" t="s">
        <v>229</v>
      </c>
      <c r="C35" s="88"/>
      <c r="D35" s="88"/>
      <c r="E35" s="88"/>
      <c r="F35" s="88"/>
    </row>
    <row r="36" spans="2:7" s="44" customFormat="1" ht="45" customHeight="1" x14ac:dyDescent="0.2">
      <c r="C36" s="319" t="s">
        <v>281</v>
      </c>
      <c r="D36" s="319"/>
      <c r="E36" s="319"/>
      <c r="F36" s="319"/>
    </row>
    <row r="37" spans="2:7" s="44" customFormat="1" ht="27" customHeight="1" x14ac:dyDescent="0.2">
      <c r="C37" s="319" t="s">
        <v>282</v>
      </c>
      <c r="D37" s="319"/>
      <c r="E37" s="319"/>
      <c r="F37" s="319"/>
    </row>
    <row r="38" spans="2:7" s="44" customFormat="1" x14ac:dyDescent="0.2">
      <c r="C38" s="320" t="s">
        <v>283</v>
      </c>
      <c r="D38" s="320"/>
      <c r="E38" s="320"/>
      <c r="F38" s="320"/>
    </row>
    <row r="39" spans="2:7" s="44" customFormat="1" x14ac:dyDescent="0.2">
      <c r="C39" s="147"/>
      <c r="D39" s="147"/>
      <c r="E39" s="147"/>
      <c r="F39" s="147"/>
    </row>
    <row r="40" spans="2:7" s="44" customFormat="1" x14ac:dyDescent="0.2">
      <c r="C40" s="147"/>
      <c r="D40" s="147"/>
      <c r="E40" s="147"/>
      <c r="F40" s="147"/>
    </row>
    <row r="41" spans="2:7" s="44" customFormat="1" x14ac:dyDescent="0.2">
      <c r="C41" s="147"/>
      <c r="D41" s="147"/>
      <c r="E41" s="147"/>
      <c r="F41" s="147"/>
    </row>
    <row r="42" spans="2:7" s="44" customFormat="1" x14ac:dyDescent="0.2">
      <c r="C42" s="147"/>
      <c r="D42" s="147"/>
      <c r="E42" s="147"/>
      <c r="F42" s="147"/>
    </row>
    <row r="43" spans="2:7" s="44" customFormat="1" ht="10.5" customHeight="1" x14ac:dyDescent="0.2">
      <c r="C43" s="148" t="s">
        <v>284</v>
      </c>
      <c r="D43" s="321"/>
      <c r="E43" s="321"/>
      <c r="F43" s="321"/>
    </row>
    <row r="44" spans="2:7" x14ac:dyDescent="0.2">
      <c r="C44" s="107" t="s">
        <v>456</v>
      </c>
      <c r="D44" s="314" t="s">
        <v>193</v>
      </c>
      <c r="E44" s="314"/>
      <c r="F44" s="314"/>
      <c r="G44" s="45"/>
    </row>
    <row r="45" spans="2:7" x14ac:dyDescent="0.2">
      <c r="C45" s="107" t="s">
        <v>459</v>
      </c>
      <c r="D45" s="298" t="s">
        <v>194</v>
      </c>
      <c r="E45" s="298"/>
      <c r="F45" s="298"/>
    </row>
  </sheetData>
  <mergeCells count="20">
    <mergeCell ref="B27:C27"/>
    <mergeCell ref="B1:F1"/>
    <mergeCell ref="B2:F2"/>
    <mergeCell ref="B3:F3"/>
    <mergeCell ref="B9:C9"/>
    <mergeCell ref="B12:C12"/>
    <mergeCell ref="B13:C13"/>
    <mergeCell ref="B15:C15"/>
    <mergeCell ref="B16:C16"/>
    <mergeCell ref="B19:C19"/>
    <mergeCell ref="B21:C21"/>
    <mergeCell ref="B23:C23"/>
    <mergeCell ref="D44:F44"/>
    <mergeCell ref="D45:F45"/>
    <mergeCell ref="B29:C29"/>
    <mergeCell ref="B31:C31"/>
    <mergeCell ref="C36:F36"/>
    <mergeCell ref="C37:F37"/>
    <mergeCell ref="C38:F38"/>
    <mergeCell ref="D43:F43"/>
  </mergeCells>
  <printOptions horizontalCentered="1"/>
  <pageMargins left="0.70866141732283472" right="0.70866141732283472" top="0.74803149606299213" bottom="0.74803149606299213" header="0.31496062992125984" footer="0.31496062992125984"/>
  <pageSetup scale="89"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4" customWidth="1"/>
    <col min="2" max="3" width="3.7109375" style="45" customWidth="1"/>
    <col min="4" max="4" width="65.7109375" style="45" customWidth="1"/>
    <col min="5" max="5" width="14" style="45" customWidth="1"/>
    <col min="6" max="6" width="14.28515625" style="45" customWidth="1"/>
    <col min="7" max="7" width="15.5703125" style="45" customWidth="1"/>
    <col min="8" max="8" width="15" style="45" customWidth="1"/>
    <col min="9" max="10" width="14.85546875" style="45" bestFit="1" customWidth="1"/>
    <col min="11" max="11" width="15.140625" style="45" customWidth="1"/>
    <col min="12" max="12" width="14.85546875" style="45" customWidth="1"/>
    <col min="13" max="13" width="3.140625" style="44" customWidth="1"/>
    <col min="14" max="16384" width="11.42578125" style="45"/>
  </cols>
  <sheetData>
    <row r="1" spans="2:12" ht="6" customHeight="1" x14ac:dyDescent="0.2">
      <c r="B1" s="308"/>
      <c r="C1" s="308"/>
      <c r="D1" s="308"/>
      <c r="E1" s="308"/>
      <c r="F1" s="308"/>
      <c r="G1" s="308"/>
      <c r="H1" s="308"/>
      <c r="I1" s="308"/>
      <c r="J1" s="308"/>
      <c r="K1" s="308"/>
      <c r="L1" s="308"/>
    </row>
    <row r="2" spans="2:12" ht="13.5" customHeight="1" x14ac:dyDescent="0.2">
      <c r="B2" s="308" t="s">
        <v>230</v>
      </c>
      <c r="C2" s="308"/>
      <c r="D2" s="308"/>
      <c r="E2" s="308"/>
      <c r="F2" s="308"/>
      <c r="G2" s="308"/>
      <c r="H2" s="308"/>
      <c r="I2" s="308"/>
      <c r="J2" s="308"/>
      <c r="K2" s="308"/>
      <c r="L2" s="308"/>
    </row>
    <row r="3" spans="2:12" ht="20.25" customHeight="1" x14ac:dyDescent="0.2">
      <c r="B3" s="308" t="s">
        <v>463</v>
      </c>
      <c r="C3" s="308"/>
      <c r="D3" s="308"/>
      <c r="E3" s="308"/>
      <c r="F3" s="308"/>
      <c r="G3" s="308"/>
      <c r="H3" s="308"/>
      <c r="I3" s="308"/>
      <c r="J3" s="308"/>
      <c r="K3" s="308"/>
      <c r="L3" s="308"/>
    </row>
    <row r="4" spans="2:12" s="44" customFormat="1" ht="8.25" customHeight="1" x14ac:dyDescent="0.2">
      <c r="B4" s="46"/>
      <c r="C4" s="46"/>
      <c r="D4" s="46"/>
      <c r="E4" s="46"/>
      <c r="F4" s="46"/>
      <c r="G4" s="46"/>
      <c r="H4" s="46"/>
      <c r="I4" s="46"/>
      <c r="J4" s="46"/>
      <c r="K4" s="46"/>
      <c r="L4" s="46"/>
    </row>
    <row r="5" spans="2:12" s="44" customFormat="1" ht="24" customHeight="1" x14ac:dyDescent="0.2">
      <c r="D5" s="47" t="s">
        <v>196</v>
      </c>
      <c r="E5" s="347" t="s">
        <v>197</v>
      </c>
      <c r="F5" s="347"/>
      <c r="G5" s="347"/>
      <c r="H5" s="347"/>
      <c r="I5" s="50"/>
      <c r="J5" s="50"/>
      <c r="K5" s="51"/>
      <c r="L5" s="46"/>
    </row>
    <row r="6" spans="2:12" s="44" customFormat="1" ht="8.25" customHeight="1" x14ac:dyDescent="0.2">
      <c r="B6" s="46"/>
      <c r="C6" s="46"/>
      <c r="D6" s="46"/>
      <c r="E6" s="46"/>
      <c r="F6" s="46"/>
      <c r="G6" s="46"/>
      <c r="H6" s="46"/>
      <c r="I6" s="46"/>
      <c r="J6" s="46"/>
      <c r="K6" s="46"/>
      <c r="L6" s="46"/>
    </row>
    <row r="7" spans="2:12" x14ac:dyDescent="0.2">
      <c r="B7" s="348" t="s">
        <v>231</v>
      </c>
      <c r="C7" s="349"/>
      <c r="D7" s="350"/>
      <c r="E7" s="357" t="s">
        <v>232</v>
      </c>
      <c r="F7" s="357"/>
      <c r="G7" s="357"/>
      <c r="H7" s="357"/>
      <c r="I7" s="357"/>
      <c r="J7" s="357"/>
      <c r="K7" s="357"/>
      <c r="L7" s="357" t="s">
        <v>202</v>
      </c>
    </row>
    <row r="8" spans="2:12" ht="25.5" x14ac:dyDescent="0.2">
      <c r="B8" s="351"/>
      <c r="C8" s="352"/>
      <c r="D8" s="353"/>
      <c r="E8" s="54" t="s">
        <v>205</v>
      </c>
      <c r="F8" s="54" t="s">
        <v>206</v>
      </c>
      <c r="G8" s="54" t="s">
        <v>207</v>
      </c>
      <c r="H8" s="54" t="s">
        <v>208</v>
      </c>
      <c r="I8" s="54" t="s">
        <v>209</v>
      </c>
      <c r="J8" s="54" t="s">
        <v>210</v>
      </c>
      <c r="K8" s="54" t="s">
        <v>211</v>
      </c>
      <c r="L8" s="357"/>
    </row>
    <row r="9" spans="2:12" ht="15.75" customHeight="1" x14ac:dyDescent="0.2">
      <c r="B9" s="354"/>
      <c r="C9" s="355"/>
      <c r="D9" s="356"/>
      <c r="E9" s="54">
        <v>1</v>
      </c>
      <c r="F9" s="54">
        <v>2</v>
      </c>
      <c r="G9" s="54" t="s">
        <v>214</v>
      </c>
      <c r="H9" s="54">
        <v>4</v>
      </c>
      <c r="I9" s="54">
        <v>5</v>
      </c>
      <c r="J9" s="54">
        <v>6</v>
      </c>
      <c r="K9" s="54">
        <v>7</v>
      </c>
      <c r="L9" s="54" t="s">
        <v>215</v>
      </c>
    </row>
    <row r="10" spans="2:12" ht="15" customHeight="1" x14ac:dyDescent="0.2">
      <c r="B10" s="343" t="s">
        <v>233</v>
      </c>
      <c r="C10" s="334"/>
      <c r="D10" s="344"/>
      <c r="E10" s="95">
        <f>E14+E23</f>
        <v>0</v>
      </c>
      <c r="F10" s="95">
        <f t="shared" ref="F10:L10" si="0">F14+F23</f>
        <v>0</v>
      </c>
      <c r="G10" s="95">
        <f t="shared" si="0"/>
        <v>0</v>
      </c>
      <c r="H10" s="95">
        <f t="shared" si="0"/>
        <v>0</v>
      </c>
      <c r="I10" s="95">
        <f t="shared" si="0"/>
        <v>0</v>
      </c>
      <c r="J10" s="95">
        <f t="shared" si="0"/>
        <v>0</v>
      </c>
      <c r="K10" s="95">
        <f t="shared" si="0"/>
        <v>0</v>
      </c>
      <c r="L10" s="96">
        <f t="shared" si="0"/>
        <v>0</v>
      </c>
    </row>
    <row r="11" spans="2:12" x14ac:dyDescent="0.2">
      <c r="B11" s="62"/>
      <c r="C11" s="341" t="s">
        <v>234</v>
      </c>
      <c r="D11" s="342"/>
      <c r="E11" s="97">
        <f>SUM(E12:E13)</f>
        <v>63781531.729999997</v>
      </c>
      <c r="F11" s="97">
        <f t="shared" ref="F11:K11" si="1">SUM(F12:F13)</f>
        <v>43011404.350000001</v>
      </c>
      <c r="G11" s="97">
        <f t="shared" si="1"/>
        <v>106792936.08</v>
      </c>
      <c r="H11" s="97">
        <f t="shared" si="1"/>
        <v>21614863.73</v>
      </c>
      <c r="I11" s="97">
        <f t="shared" si="1"/>
        <v>20987908.77</v>
      </c>
      <c r="J11" s="97">
        <f t="shared" si="1"/>
        <v>20987908.77</v>
      </c>
      <c r="K11" s="97">
        <f t="shared" si="1"/>
        <v>20987908.77</v>
      </c>
      <c r="L11" s="96">
        <f>SUM(L12:L13)</f>
        <v>85805027.310000002</v>
      </c>
    </row>
    <row r="12" spans="2:12" x14ac:dyDescent="0.2">
      <c r="B12" s="62"/>
      <c r="C12" s="68"/>
      <c r="D12" s="69" t="s">
        <v>235</v>
      </c>
      <c r="E12" s="98">
        <v>0</v>
      </c>
      <c r="F12" s="98">
        <v>0</v>
      </c>
      <c r="G12" s="97"/>
      <c r="H12" s="98">
        <v>0</v>
      </c>
      <c r="I12" s="98">
        <v>0</v>
      </c>
      <c r="J12" s="98">
        <v>0</v>
      </c>
      <c r="K12" s="98">
        <v>0</v>
      </c>
      <c r="L12" s="98">
        <f t="shared" ref="L12:L39" si="2">+G12-I12</f>
        <v>0</v>
      </c>
    </row>
    <row r="13" spans="2:12" ht="15" customHeight="1" x14ac:dyDescent="0.2">
      <c r="B13" s="62"/>
      <c r="C13" s="68"/>
      <c r="D13" s="69" t="s">
        <v>236</v>
      </c>
      <c r="E13" s="99">
        <v>63781531.729999997</v>
      </c>
      <c r="F13" s="99">
        <v>43011404.350000001</v>
      </c>
      <c r="G13" s="97">
        <f>E13+F13</f>
        <v>106792936.08</v>
      </c>
      <c r="H13" s="100">
        <v>21614863.73</v>
      </c>
      <c r="I13" s="100">
        <v>20987908.77</v>
      </c>
      <c r="J13" s="100">
        <v>20987908.77</v>
      </c>
      <c r="K13" s="99">
        <v>20987908.77</v>
      </c>
      <c r="L13" s="96">
        <f>+G13-I13</f>
        <v>85805027.310000002</v>
      </c>
    </row>
    <row r="14" spans="2:12" x14ac:dyDescent="0.2">
      <c r="B14" s="62"/>
      <c r="C14" s="341" t="s">
        <v>237</v>
      </c>
      <c r="D14" s="342"/>
      <c r="E14" s="101">
        <f>SUM(E15:E22)</f>
        <v>0</v>
      </c>
      <c r="F14" s="101">
        <f>SUM(F15:F22)</f>
        <v>0</v>
      </c>
      <c r="G14" s="101">
        <f t="shared" ref="G14:K14" si="3">SUM(G15:G22)</f>
        <v>0</v>
      </c>
      <c r="H14" s="101">
        <f t="shared" si="3"/>
        <v>0</v>
      </c>
      <c r="I14" s="101">
        <f t="shared" si="3"/>
        <v>0</v>
      </c>
      <c r="J14" s="101">
        <f t="shared" si="3"/>
        <v>0</v>
      </c>
      <c r="K14" s="101">
        <f t="shared" si="3"/>
        <v>0</v>
      </c>
      <c r="L14" s="101">
        <f t="shared" si="2"/>
        <v>0</v>
      </c>
    </row>
    <row r="15" spans="2:12" x14ac:dyDescent="0.2">
      <c r="B15" s="62"/>
      <c r="C15" s="68"/>
      <c r="D15" s="69" t="s">
        <v>238</v>
      </c>
      <c r="E15" s="102"/>
      <c r="F15" s="103"/>
      <c r="G15" s="102"/>
      <c r="H15" s="102"/>
      <c r="I15" s="102"/>
      <c r="J15" s="102"/>
      <c r="K15" s="102"/>
      <c r="L15" s="101">
        <f t="shared" si="2"/>
        <v>0</v>
      </c>
    </row>
    <row r="16" spans="2:12" x14ac:dyDescent="0.2">
      <c r="B16" s="62"/>
      <c r="C16" s="68"/>
      <c r="D16" s="69" t="s">
        <v>239</v>
      </c>
      <c r="E16" s="59"/>
      <c r="F16" s="59"/>
      <c r="G16" s="59"/>
      <c r="H16" s="59"/>
      <c r="I16" s="59"/>
      <c r="J16" s="59"/>
      <c r="K16" s="59"/>
      <c r="L16" s="101">
        <f t="shared" si="2"/>
        <v>0</v>
      </c>
    </row>
    <row r="17" spans="2:12" x14ac:dyDescent="0.2">
      <c r="B17" s="62"/>
      <c r="C17" s="68"/>
      <c r="D17" s="69" t="s">
        <v>240</v>
      </c>
      <c r="E17" s="102"/>
      <c r="F17" s="103"/>
      <c r="G17" s="102"/>
      <c r="H17" s="103"/>
      <c r="I17" s="102"/>
      <c r="J17" s="102"/>
      <c r="K17" s="102"/>
      <c r="L17" s="101">
        <f t="shared" si="2"/>
        <v>0</v>
      </c>
    </row>
    <row r="18" spans="2:12" x14ac:dyDescent="0.2">
      <c r="B18" s="62"/>
      <c r="C18" s="68"/>
      <c r="D18" s="69" t="s">
        <v>241</v>
      </c>
      <c r="E18" s="59"/>
      <c r="F18" s="59"/>
      <c r="G18" s="59"/>
      <c r="H18" s="59"/>
      <c r="I18" s="59"/>
      <c r="J18" s="59"/>
      <c r="K18" s="59"/>
      <c r="L18" s="101">
        <f t="shared" si="2"/>
        <v>0</v>
      </c>
    </row>
    <row r="19" spans="2:12" x14ac:dyDescent="0.2">
      <c r="B19" s="62"/>
      <c r="C19" s="68"/>
      <c r="D19" s="69" t="s">
        <v>242</v>
      </c>
      <c r="E19" s="59"/>
      <c r="F19" s="59"/>
      <c r="G19" s="59"/>
      <c r="H19" s="59"/>
      <c r="I19" s="59"/>
      <c r="J19" s="59"/>
      <c r="K19" s="59"/>
      <c r="L19" s="101">
        <f t="shared" si="2"/>
        <v>0</v>
      </c>
    </row>
    <row r="20" spans="2:12" x14ac:dyDescent="0.2">
      <c r="B20" s="62"/>
      <c r="C20" s="68"/>
      <c r="D20" s="69" t="s">
        <v>243</v>
      </c>
      <c r="E20" s="59"/>
      <c r="F20" s="59"/>
      <c r="G20" s="59"/>
      <c r="H20" s="59"/>
      <c r="I20" s="59"/>
      <c r="J20" s="59"/>
      <c r="K20" s="59"/>
      <c r="L20" s="101">
        <f t="shared" si="2"/>
        <v>0</v>
      </c>
    </row>
    <row r="21" spans="2:12" x14ac:dyDescent="0.2">
      <c r="B21" s="62"/>
      <c r="C21" s="68"/>
      <c r="D21" s="69" t="s">
        <v>244</v>
      </c>
      <c r="E21" s="59"/>
      <c r="F21" s="59"/>
      <c r="G21" s="59"/>
      <c r="H21" s="59"/>
      <c r="I21" s="59"/>
      <c r="J21" s="59"/>
      <c r="K21" s="59"/>
      <c r="L21" s="101">
        <f t="shared" si="2"/>
        <v>0</v>
      </c>
    </row>
    <row r="22" spans="2:12" x14ac:dyDescent="0.2">
      <c r="B22" s="62"/>
      <c r="C22" s="68"/>
      <c r="D22" s="69" t="s">
        <v>245</v>
      </c>
      <c r="E22" s="59"/>
      <c r="F22" s="59"/>
      <c r="G22" s="59"/>
      <c r="H22" s="59"/>
      <c r="I22" s="59"/>
      <c r="J22" s="59"/>
      <c r="K22" s="59"/>
      <c r="L22" s="101">
        <f t="shared" si="2"/>
        <v>0</v>
      </c>
    </row>
    <row r="23" spans="2:12" x14ac:dyDescent="0.2">
      <c r="B23" s="62"/>
      <c r="C23" s="341" t="s">
        <v>246</v>
      </c>
      <c r="D23" s="342"/>
      <c r="E23" s="101">
        <f>SUM(E24:E26)</f>
        <v>0</v>
      </c>
      <c r="F23" s="101">
        <f t="shared" ref="F23:L23" si="4">SUM(F24:F26)</f>
        <v>0</v>
      </c>
      <c r="G23" s="101">
        <f t="shared" si="4"/>
        <v>0</v>
      </c>
      <c r="H23" s="101">
        <f t="shared" si="4"/>
        <v>0</v>
      </c>
      <c r="I23" s="101">
        <f t="shared" si="4"/>
        <v>0</v>
      </c>
      <c r="J23" s="101">
        <f t="shared" si="4"/>
        <v>0</v>
      </c>
      <c r="K23" s="101">
        <f t="shared" si="4"/>
        <v>0</v>
      </c>
      <c r="L23" s="101">
        <f t="shared" si="4"/>
        <v>0</v>
      </c>
    </row>
    <row r="24" spans="2:12" x14ac:dyDescent="0.2">
      <c r="B24" s="62"/>
      <c r="C24" s="68"/>
      <c r="D24" s="69" t="s">
        <v>247</v>
      </c>
      <c r="E24" s="104"/>
      <c r="F24" s="103"/>
      <c r="G24" s="104"/>
      <c r="H24" s="103"/>
      <c r="I24" s="104"/>
      <c r="J24" s="104"/>
      <c r="K24" s="104"/>
      <c r="L24" s="101">
        <f t="shared" si="2"/>
        <v>0</v>
      </c>
    </row>
    <row r="25" spans="2:12" x14ac:dyDescent="0.2">
      <c r="B25" s="62"/>
      <c r="C25" s="68"/>
      <c r="D25" s="69" t="s">
        <v>248</v>
      </c>
      <c r="E25" s="58"/>
      <c r="F25" s="59"/>
      <c r="G25" s="59"/>
      <c r="H25" s="59"/>
      <c r="I25" s="59"/>
      <c r="J25" s="59"/>
      <c r="K25" s="59"/>
      <c r="L25" s="101">
        <f t="shared" si="2"/>
        <v>0</v>
      </c>
    </row>
    <row r="26" spans="2:12" x14ac:dyDescent="0.2">
      <c r="B26" s="62"/>
      <c r="C26" s="68"/>
      <c r="D26" s="69" t="s">
        <v>249</v>
      </c>
      <c r="E26" s="58"/>
      <c r="F26" s="59"/>
      <c r="G26" s="59"/>
      <c r="H26" s="59"/>
      <c r="I26" s="59"/>
      <c r="J26" s="59"/>
      <c r="K26" s="59"/>
      <c r="L26" s="101">
        <f t="shared" si="2"/>
        <v>0</v>
      </c>
    </row>
    <row r="27" spans="2:12" x14ac:dyDescent="0.2">
      <c r="B27" s="62"/>
      <c r="C27" s="341" t="s">
        <v>250</v>
      </c>
      <c r="D27" s="342"/>
      <c r="E27" s="101">
        <f>SUM(E28:E29)</f>
        <v>0</v>
      </c>
      <c r="F27" s="63"/>
      <c r="G27" s="77"/>
      <c r="H27" s="63"/>
      <c r="I27" s="63"/>
      <c r="J27" s="63"/>
      <c r="K27" s="63"/>
      <c r="L27" s="101">
        <f t="shared" si="2"/>
        <v>0</v>
      </c>
    </row>
    <row r="28" spans="2:12" x14ac:dyDescent="0.2">
      <c r="B28" s="62"/>
      <c r="C28" s="68"/>
      <c r="D28" s="69" t="s">
        <v>251</v>
      </c>
      <c r="E28" s="101"/>
      <c r="F28" s="59"/>
      <c r="G28" s="59"/>
      <c r="H28" s="59"/>
      <c r="I28" s="59"/>
      <c r="J28" s="59"/>
      <c r="K28" s="59"/>
      <c r="L28" s="101">
        <f t="shared" si="2"/>
        <v>0</v>
      </c>
    </row>
    <row r="29" spans="2:12" x14ac:dyDescent="0.2">
      <c r="B29" s="62"/>
      <c r="C29" s="68"/>
      <c r="D29" s="69" t="s">
        <v>252</v>
      </c>
      <c r="E29" s="101"/>
      <c r="F29" s="59"/>
      <c r="G29" s="59"/>
      <c r="H29" s="59"/>
      <c r="I29" s="59"/>
      <c r="J29" s="59"/>
      <c r="K29" s="59"/>
      <c r="L29" s="101">
        <f t="shared" si="2"/>
        <v>0</v>
      </c>
    </row>
    <row r="30" spans="2:12" x14ac:dyDescent="0.2">
      <c r="B30" s="62"/>
      <c r="C30" s="341" t="s">
        <v>253</v>
      </c>
      <c r="D30" s="342"/>
      <c r="E30" s="101">
        <f>SUM(E31:E34)</f>
        <v>0</v>
      </c>
      <c r="F30" s="63"/>
      <c r="G30" s="77"/>
      <c r="H30" s="63"/>
      <c r="I30" s="63"/>
      <c r="J30" s="63"/>
      <c r="K30" s="63"/>
      <c r="L30" s="101">
        <f t="shared" si="2"/>
        <v>0</v>
      </c>
    </row>
    <row r="31" spans="2:12" x14ac:dyDescent="0.2">
      <c r="B31" s="62"/>
      <c r="C31" s="68"/>
      <c r="D31" s="69" t="s">
        <v>254</v>
      </c>
      <c r="E31" s="101"/>
      <c r="F31" s="59"/>
      <c r="G31" s="59"/>
      <c r="H31" s="59"/>
      <c r="I31" s="59"/>
      <c r="J31" s="59"/>
      <c r="K31" s="59"/>
      <c r="L31" s="101">
        <f t="shared" si="2"/>
        <v>0</v>
      </c>
    </row>
    <row r="32" spans="2:12" x14ac:dyDescent="0.2">
      <c r="B32" s="62"/>
      <c r="C32" s="68"/>
      <c r="D32" s="69" t="s">
        <v>255</v>
      </c>
      <c r="E32" s="101"/>
      <c r="F32" s="59"/>
      <c r="G32" s="59"/>
      <c r="H32" s="59"/>
      <c r="I32" s="59"/>
      <c r="J32" s="59"/>
      <c r="K32" s="59"/>
      <c r="L32" s="101">
        <f t="shared" si="2"/>
        <v>0</v>
      </c>
    </row>
    <row r="33" spans="1:13" x14ac:dyDescent="0.2">
      <c r="B33" s="62"/>
      <c r="C33" s="68"/>
      <c r="D33" s="69" t="s">
        <v>256</v>
      </c>
      <c r="E33" s="101"/>
      <c r="F33" s="59"/>
      <c r="G33" s="59"/>
      <c r="H33" s="59"/>
      <c r="I33" s="59"/>
      <c r="J33" s="59"/>
      <c r="K33" s="59"/>
      <c r="L33" s="101">
        <f t="shared" si="2"/>
        <v>0</v>
      </c>
    </row>
    <row r="34" spans="1:13" x14ac:dyDescent="0.2">
      <c r="B34" s="62"/>
      <c r="C34" s="68"/>
      <c r="D34" s="69" t="s">
        <v>257</v>
      </c>
      <c r="E34" s="101"/>
      <c r="F34" s="59"/>
      <c r="G34" s="59"/>
      <c r="H34" s="59"/>
      <c r="I34" s="59"/>
      <c r="J34" s="59"/>
      <c r="K34" s="59"/>
      <c r="L34" s="101">
        <f t="shared" si="2"/>
        <v>0</v>
      </c>
    </row>
    <row r="35" spans="1:13" x14ac:dyDescent="0.2">
      <c r="B35" s="62"/>
      <c r="C35" s="341" t="s">
        <v>258</v>
      </c>
      <c r="D35" s="342"/>
      <c r="E35" s="101">
        <f>SUM(E36)</f>
        <v>0</v>
      </c>
      <c r="F35" s="63"/>
      <c r="G35" s="77"/>
      <c r="H35" s="63"/>
      <c r="I35" s="63"/>
      <c r="J35" s="63"/>
      <c r="K35" s="63"/>
      <c r="L35" s="101">
        <f t="shared" si="2"/>
        <v>0</v>
      </c>
    </row>
    <row r="36" spans="1:13" x14ac:dyDescent="0.2">
      <c r="B36" s="62"/>
      <c r="C36" s="68"/>
      <c r="D36" s="69" t="s">
        <v>259</v>
      </c>
      <c r="E36" s="58"/>
      <c r="F36" s="59"/>
      <c r="G36" s="59"/>
      <c r="H36" s="59"/>
      <c r="I36" s="59"/>
      <c r="J36" s="59"/>
      <c r="K36" s="59"/>
      <c r="L36" s="101">
        <f t="shared" si="2"/>
        <v>0</v>
      </c>
    </row>
    <row r="37" spans="1:13" ht="15" customHeight="1" x14ac:dyDescent="0.2">
      <c r="B37" s="343" t="s">
        <v>260</v>
      </c>
      <c r="C37" s="334"/>
      <c r="D37" s="344"/>
      <c r="E37" s="58"/>
      <c r="F37" s="59"/>
      <c r="G37" s="59"/>
      <c r="H37" s="59"/>
      <c r="I37" s="59"/>
      <c r="J37" s="59"/>
      <c r="K37" s="59"/>
      <c r="L37" s="101">
        <f t="shared" si="2"/>
        <v>0</v>
      </c>
    </row>
    <row r="38" spans="1:13" ht="15" customHeight="1" x14ac:dyDescent="0.2">
      <c r="B38" s="343" t="s">
        <v>261</v>
      </c>
      <c r="C38" s="334"/>
      <c r="D38" s="344"/>
      <c r="E38" s="58"/>
      <c r="F38" s="59"/>
      <c r="G38" s="59"/>
      <c r="H38" s="59"/>
      <c r="I38" s="59"/>
      <c r="J38" s="59"/>
      <c r="K38" s="59"/>
      <c r="L38" s="101">
        <f t="shared" si="2"/>
        <v>0</v>
      </c>
    </row>
    <row r="39" spans="1:13" ht="15.75" customHeight="1" x14ac:dyDescent="0.2">
      <c r="B39" s="343" t="s">
        <v>262</v>
      </c>
      <c r="C39" s="334"/>
      <c r="D39" s="344"/>
      <c r="E39" s="58"/>
      <c r="F39" s="59"/>
      <c r="G39" s="59"/>
      <c r="H39" s="59"/>
      <c r="I39" s="59"/>
      <c r="J39" s="59"/>
      <c r="K39" s="59"/>
      <c r="L39" s="101">
        <f t="shared" si="2"/>
        <v>0</v>
      </c>
    </row>
    <row r="40" spans="1:13" x14ac:dyDescent="0.2">
      <c r="B40" s="78"/>
      <c r="C40" s="79"/>
      <c r="D40" s="80"/>
      <c r="E40" s="81"/>
      <c r="F40" s="82"/>
      <c r="G40" s="82"/>
      <c r="H40" s="82"/>
      <c r="I40" s="82"/>
      <c r="J40" s="82"/>
      <c r="K40" s="82"/>
      <c r="L40" s="82"/>
    </row>
    <row r="41" spans="1:13" s="87" customFormat="1" ht="16.5" customHeight="1" x14ac:dyDescent="0.2">
      <c r="A41" s="83"/>
      <c r="B41" s="84"/>
      <c r="C41" s="345" t="s">
        <v>228</v>
      </c>
      <c r="D41" s="346"/>
      <c r="E41" s="105">
        <f>+E11+E14+E23+E27+E30+E35+E37+E38+E39</f>
        <v>63781531.729999997</v>
      </c>
      <c r="F41" s="105">
        <f t="shared" ref="F41:L41" si="5">+F11+F14+F23+F27+F30+F35+F37+F38+F39</f>
        <v>43011404.350000001</v>
      </c>
      <c r="G41" s="105">
        <f t="shared" si="5"/>
        <v>106792936.08</v>
      </c>
      <c r="H41" s="105">
        <f t="shared" si="5"/>
        <v>21614863.73</v>
      </c>
      <c r="I41" s="105">
        <f t="shared" si="5"/>
        <v>20987908.77</v>
      </c>
      <c r="J41" s="105">
        <f t="shared" si="5"/>
        <v>20987908.77</v>
      </c>
      <c r="K41" s="105">
        <f t="shared" si="5"/>
        <v>20987908.77</v>
      </c>
      <c r="L41" s="105">
        <f t="shared" si="5"/>
        <v>85805027.310000002</v>
      </c>
      <c r="M41" s="83"/>
    </row>
    <row r="42" spans="1:13" x14ac:dyDescent="0.2">
      <c r="B42" s="44"/>
      <c r="C42" s="44"/>
      <c r="D42" s="44"/>
      <c r="E42" s="44"/>
      <c r="F42" s="44"/>
      <c r="G42" s="44"/>
      <c r="H42" s="44"/>
      <c r="I42" s="44"/>
      <c r="J42" s="44"/>
      <c r="K42" s="44"/>
      <c r="L42" s="44"/>
    </row>
    <row r="43" spans="1:13" x14ac:dyDescent="0.2">
      <c r="B43" s="88" t="s">
        <v>229</v>
      </c>
      <c r="F43" s="44"/>
      <c r="G43" s="44"/>
      <c r="H43" s="44"/>
      <c r="I43" s="44"/>
      <c r="J43" s="44"/>
      <c r="K43" s="44"/>
      <c r="L43" s="44"/>
    </row>
    <row r="44" spans="1:13" x14ac:dyDescent="0.2">
      <c r="B44" s="88"/>
      <c r="F44" s="44"/>
      <c r="G44" s="44"/>
      <c r="H44" s="44"/>
      <c r="I44" s="44"/>
      <c r="J44" s="44"/>
      <c r="K44" s="44"/>
      <c r="L44" s="44"/>
    </row>
    <row r="45" spans="1:13" x14ac:dyDescent="0.2">
      <c r="B45" s="88"/>
      <c r="F45" s="44"/>
      <c r="G45" s="44"/>
      <c r="H45" s="44"/>
      <c r="I45" s="44"/>
      <c r="J45" s="44"/>
      <c r="K45" s="44"/>
      <c r="L45" s="44"/>
    </row>
    <row r="48" spans="1:13" x14ac:dyDescent="0.2">
      <c r="D48" s="106"/>
      <c r="G48" s="312"/>
      <c r="H48" s="312"/>
      <c r="I48" s="312"/>
      <c r="J48" s="312"/>
    </row>
    <row r="49" spans="4:12" x14ac:dyDescent="0.2">
      <c r="D49" s="283" t="s">
        <v>456</v>
      </c>
      <c r="E49" s="283"/>
      <c r="G49" s="299" t="s">
        <v>193</v>
      </c>
      <c r="H49" s="299"/>
      <c r="I49" s="299"/>
      <c r="J49" s="299"/>
      <c r="K49" s="92"/>
      <c r="L49" s="92"/>
    </row>
    <row r="50" spans="4:12" x14ac:dyDescent="0.2">
      <c r="D50" s="283" t="s">
        <v>459</v>
      </c>
      <c r="E50" s="283"/>
      <c r="G50" s="300" t="s">
        <v>194</v>
      </c>
      <c r="H50" s="300"/>
      <c r="I50" s="300"/>
      <c r="J50" s="300"/>
      <c r="K50" s="92"/>
      <c r="L50" s="92"/>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C30:D30"/>
    <mergeCell ref="B1:L1"/>
    <mergeCell ref="B2:L2"/>
    <mergeCell ref="B3:L3"/>
    <mergeCell ref="E5:H5"/>
    <mergeCell ref="B7:D9"/>
    <mergeCell ref="E7:K7"/>
    <mergeCell ref="L7:L8"/>
    <mergeCell ref="B10:D10"/>
    <mergeCell ref="C11:D11"/>
    <mergeCell ref="C14:D14"/>
    <mergeCell ref="C23:D23"/>
    <mergeCell ref="C27:D27"/>
    <mergeCell ref="G49:J49"/>
    <mergeCell ref="G50:J50"/>
    <mergeCell ref="C35:D35"/>
    <mergeCell ref="B37:D37"/>
    <mergeCell ref="B38:D38"/>
    <mergeCell ref="B39:D39"/>
    <mergeCell ref="C41:D41"/>
    <mergeCell ref="G48:J48"/>
    <mergeCell ref="D49:E49"/>
    <mergeCell ref="D50:E50"/>
  </mergeCells>
  <printOptions horizontalCentered="1"/>
  <pageMargins left="0.70866141732283472" right="0.70866141732283472" top="0.74803149606299213" bottom="0.74803149606299213" header="0.31496062992125984" footer="0.31496062992125984"/>
  <pageSetup scale="55"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2019-04-24T17:29:14Z</cp:lastPrinted>
  <dcterms:created xsi:type="dcterms:W3CDTF">2018-01-16T16:12:43Z</dcterms:created>
  <dcterms:modified xsi:type="dcterms:W3CDTF">2019-04-24T19:17:07Z</dcterms:modified>
</cp:coreProperties>
</file>