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 A 2017\2017\4T\"/>
    </mc:Choice>
  </mc:AlternateContent>
  <bookViews>
    <workbookView xWindow="0" yWindow="0" windowWidth="28800" windowHeight="12330"/>
  </bookViews>
  <sheets>
    <sheet name="EAA" sheetId="1" r:id="rId1"/>
  </sheets>
  <externalReferences>
    <externalReference r:id="rId2"/>
  </externalReferences>
  <definedNames>
    <definedName name="A_IMPRESIÓN_IM">#REF!</definedName>
    <definedName name="_xlnm.Print_Area" localSheetId="0">EAA!$A$1:$I$44</definedName>
    <definedName name="dos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0" i="1"/>
  <c r="H30" i="1" s="1"/>
  <c r="D30" i="1"/>
  <c r="G29" i="1"/>
  <c r="G27" i="1"/>
  <c r="H27" i="1" s="1"/>
  <c r="D27" i="1"/>
  <c r="D26" i="1"/>
  <c r="D24" i="1" s="1"/>
  <c r="G24" i="1" s="1"/>
  <c r="H24" i="1" s="1"/>
  <c r="F24" i="1"/>
  <c r="E24" i="1"/>
  <c r="G22" i="1"/>
  <c r="K22" i="1" s="1"/>
  <c r="D21" i="1"/>
  <c r="G21" i="1" s="1"/>
  <c r="D20" i="1"/>
  <c r="G20" i="1" s="1"/>
  <c r="D19" i="1"/>
  <c r="G19" i="1" s="1"/>
  <c r="G18" i="1"/>
  <c r="K18" i="1" s="1"/>
  <c r="K17" i="1"/>
  <c r="G17" i="1"/>
  <c r="H17" i="1" s="1"/>
  <c r="K16" i="1"/>
  <c r="H16" i="1"/>
  <c r="G16" i="1"/>
  <c r="F14" i="1"/>
  <c r="F12" i="1" s="1"/>
  <c r="E14" i="1"/>
  <c r="E12" i="1" s="1"/>
  <c r="K20" i="1" l="1"/>
  <c r="H20" i="1"/>
  <c r="K34" i="1"/>
  <c r="H34" i="1"/>
  <c r="K19" i="1"/>
  <c r="H19" i="1"/>
  <c r="K21" i="1"/>
  <c r="H21" i="1"/>
  <c r="H22" i="1"/>
  <c r="G26" i="1"/>
  <c r="H26" i="1" s="1"/>
  <c r="D14" i="1"/>
  <c r="H18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<sst xmlns="http://schemas.openxmlformats.org/spreadsheetml/2006/main" count="39" uniqueCount="38">
  <si>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</si>
  <si>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2017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</si>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</sst>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DICIEMBRE%202017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22366183.75</v>
          </cell>
        </row>
        <row r="17">
          <cell r="D17">
            <v>2213885.04</v>
          </cell>
        </row>
        <row r="18">
          <cell r="D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136" zoomScaleNormal="136" workbookViewId="0">
      <selection activeCell="F32" sqref="F3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150679761.28999999</v>
      </c>
      <c r="E12" s="31">
        <f>+E14+E24</f>
        <v>376786666.54999995</v>
      </c>
      <c r="F12" s="31">
        <f>+F14+F24</f>
        <v>382355820.87</v>
      </c>
      <c r="G12" s="31">
        <f>+D12+E12-F12</f>
        <v>145110606.96999991</v>
      </c>
      <c r="H12" s="31">
        <f>+G12-D12</f>
        <v>-5569154.3200000823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26095864.710000001</v>
      </c>
      <c r="E14" s="36">
        <f>SUM(E16:E22)</f>
        <v>372283096.28999996</v>
      </c>
      <c r="F14" s="36">
        <f>SUM(F16:F22)</f>
        <v>373762342.13999999</v>
      </c>
      <c r="G14" s="31">
        <f>+D14+E14-F14</f>
        <v>24616618.859999955</v>
      </c>
      <c r="H14" s="36">
        <f>+G14-D14</f>
        <v>-1479245.8500000462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5">
        <v>23777981.48</v>
      </c>
      <c r="E16" s="45">
        <v>236808590.66</v>
      </c>
      <c r="F16" s="45">
        <v>238220388.38999999</v>
      </c>
      <c r="G16" s="45">
        <f>D16+E16-F16</f>
        <v>22366183.75</v>
      </c>
      <c r="H16" s="45">
        <f>G16-D16</f>
        <v>-1411797.7300000004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5">
        <v>1780644.43</v>
      </c>
      <c r="E17" s="45">
        <v>132430470.36</v>
      </c>
      <c r="F17" s="45">
        <v>131997229.75</v>
      </c>
      <c r="G17" s="45">
        <f t="shared" ref="G17:G22" si="0">D17+E17-F17</f>
        <v>2213885.0400000066</v>
      </c>
      <c r="H17" s="45">
        <f t="shared" ref="H17:H22" si="1">G17-D17</f>
        <v>433240.61000000662</v>
      </c>
      <c r="I17" s="43"/>
      <c r="J17" s="5"/>
      <c r="K17" s="38" t="str">
        <f>IF(G17=[1]ESF!D17," ","Error")</f>
        <v>Error</v>
      </c>
    </row>
    <row r="18" spans="1:14" s="6" customFormat="1" ht="19.5" customHeight="1" x14ac:dyDescent="0.25">
      <c r="A18" s="39"/>
      <c r="B18" s="44" t="s">
        <v>17</v>
      </c>
      <c r="C18" s="44"/>
      <c r="D18" s="45">
        <v>500688.8</v>
      </c>
      <c r="E18" s="45">
        <v>3044035.2</v>
      </c>
      <c r="F18" s="45">
        <v>3544724</v>
      </c>
      <c r="G18" s="45">
        <f t="shared" si="0"/>
        <v>0</v>
      </c>
      <c r="H18" s="45">
        <f t="shared" si="1"/>
        <v>-500688.8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5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0</v>
      </c>
      <c r="G19" s="45">
        <f t="shared" si="0"/>
        <v>7.0000000000000007E-2</v>
      </c>
      <c r="H19" s="45">
        <f t="shared" si="1"/>
        <v>7.0000000000000007E-2</v>
      </c>
      <c r="I19" s="43"/>
      <c r="J19" s="5"/>
      <c r="K19" s="38" t="str">
        <f>IF(G19=[1]ESF!D19," ","Error")</f>
        <v>Error</v>
      </c>
      <c r="N19" s="6" t="s">
        <v>19</v>
      </c>
    </row>
    <row r="20" spans="1:14" s="6" customFormat="1" ht="19.5" customHeight="1" x14ac:dyDescent="0.25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5">
        <f t="shared" si="0"/>
        <v>0</v>
      </c>
      <c r="H20" s="45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5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5">
        <f t="shared" si="0"/>
        <v>0</v>
      </c>
      <c r="H21" s="45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5">
        <v>36550</v>
      </c>
      <c r="E22" s="46">
        <v>0</v>
      </c>
      <c r="F22" s="45">
        <v>0</v>
      </c>
      <c r="G22" s="45">
        <f t="shared" si="0"/>
        <v>36550</v>
      </c>
      <c r="H22" s="45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124583896.58</v>
      </c>
      <c r="E24" s="36">
        <f>SUM(E26:E34)</f>
        <v>4503570.26</v>
      </c>
      <c r="F24" s="36">
        <f>SUM(F26:F34)</f>
        <v>8593478.7300000004</v>
      </c>
      <c r="G24" s="36">
        <f>+D24+E24-F24</f>
        <v>120493988.11</v>
      </c>
      <c r="H24" s="36">
        <f>+G24-D24</f>
        <v>-4089908.4699999988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9">
        <f>+D26+E26+F26</f>
        <v>0</v>
      </c>
      <c r="H26" s="49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f>+[1]ESF!E30</f>
        <v>0</v>
      </c>
      <c r="E27" s="42">
        <v>0</v>
      </c>
      <c r="F27" s="42">
        <v>0</v>
      </c>
      <c r="G27" s="49">
        <f>+D27+E27+F27</f>
        <v>0</v>
      </c>
      <c r="H27" s="49">
        <f>+G27-D27</f>
        <v>0</v>
      </c>
      <c r="I27" s="43"/>
      <c r="K27" s="38"/>
    </row>
    <row r="28" spans="1:14" ht="19.5" customHeight="1" x14ac:dyDescent="0.25">
      <c r="A28" s="39"/>
      <c r="B28" s="44" t="s">
        <v>26</v>
      </c>
      <c r="C28" s="44"/>
      <c r="D28" s="45">
        <v>97638722.150000006</v>
      </c>
      <c r="E28" s="42">
        <v>0</v>
      </c>
      <c r="F28" s="42">
        <v>0</v>
      </c>
      <c r="G28" s="45">
        <v>97638722.150000006</v>
      </c>
      <c r="H28" s="46">
        <v>0</v>
      </c>
      <c r="I28" s="43"/>
      <c r="K28" s="38"/>
    </row>
    <row r="29" spans="1:14" ht="19.5" customHeight="1" x14ac:dyDescent="0.25">
      <c r="A29" s="39"/>
      <c r="B29" s="44" t="s">
        <v>27</v>
      </c>
      <c r="C29" s="44"/>
      <c r="D29" s="45">
        <v>94167086.189999998</v>
      </c>
      <c r="E29" s="45">
        <v>1416518.67</v>
      </c>
      <c r="F29" s="45">
        <v>3142227.4</v>
      </c>
      <c r="G29" s="45">
        <f>D29+E29-F29</f>
        <v>92441377.459999993</v>
      </c>
      <c r="H29" s="46">
        <v>0</v>
      </c>
      <c r="I29" s="43"/>
      <c r="K29" s="38"/>
    </row>
    <row r="30" spans="1:14" ht="19.5" customHeight="1" x14ac:dyDescent="0.2">
      <c r="A30" s="39"/>
      <c r="B30" s="44" t="s">
        <v>28</v>
      </c>
      <c r="C30" s="44"/>
      <c r="D30" s="42">
        <f>+[1]ESF!E33</f>
        <v>0</v>
      </c>
      <c r="E30" s="42">
        <v>0</v>
      </c>
      <c r="F30" s="42">
        <v>0</v>
      </c>
      <c r="G30" s="49">
        <f>+D30+E30+F30</f>
        <v>0</v>
      </c>
      <c r="H30" s="49">
        <f>+G30+D30</f>
        <v>0</v>
      </c>
      <c r="I30" s="43"/>
      <c r="K30" s="38"/>
    </row>
    <row r="31" spans="1:14" ht="19.5" customHeight="1" x14ac:dyDescent="0.25">
      <c r="A31" s="39"/>
      <c r="B31" s="44" t="s">
        <v>29</v>
      </c>
      <c r="C31" s="44"/>
      <c r="D31" s="45">
        <v>-67221911.760000005</v>
      </c>
      <c r="E31" s="45">
        <v>3087051.59</v>
      </c>
      <c r="F31" s="45">
        <v>5451251.3300000001</v>
      </c>
      <c r="G31" s="45">
        <v>-67221911.760000005</v>
      </c>
      <c r="H31" s="46">
        <v>0</v>
      </c>
      <c r="I31" s="43"/>
      <c r="K31" s="38"/>
    </row>
    <row r="32" spans="1:14" ht="19.5" customHeight="1" x14ac:dyDescent="0.2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9">
        <f>+D32+E32+F32</f>
        <v>0</v>
      </c>
      <c r="H32" s="49">
        <f>+G32+D32</f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9">
        <f>+D33+E33+F33</f>
        <v>0</v>
      </c>
      <c r="H33" s="49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9">
        <f>+D34+E34+F34</f>
        <v>0</v>
      </c>
      <c r="H34" s="49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3"/>
      <c r="K35" s="38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33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2"/>
      <c r="C40" s="62"/>
      <c r="D40" s="60"/>
      <c r="E40" s="63"/>
      <c r="F40" s="63"/>
      <c r="G40" s="63"/>
      <c r="H40" s="64"/>
      <c r="I40" s="60"/>
      <c r="J40" s="60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5" t="s">
        <v>34</v>
      </c>
      <c r="C41" s="65"/>
      <c r="D41" s="66"/>
      <c r="E41" s="67" t="s">
        <v>35</v>
      </c>
      <c r="F41" s="67"/>
      <c r="G41" s="67"/>
      <c r="H41" s="68"/>
      <c r="I41" s="69"/>
      <c r="J41" s="6"/>
      <c r="P41" s="6"/>
      <c r="Q41" s="6"/>
    </row>
    <row r="42" spans="1:17" ht="27.75" customHeight="1" x14ac:dyDescent="0.2">
      <c r="A42" s="6"/>
      <c r="B42" s="70" t="s">
        <v>36</v>
      </c>
      <c r="C42" s="70"/>
      <c r="D42" s="71"/>
      <c r="E42" s="72" t="s">
        <v>37</v>
      </c>
      <c r="F42" s="72"/>
      <c r="G42" s="72"/>
      <c r="H42" s="73"/>
      <c r="I42" s="69"/>
      <c r="J42" s="6"/>
      <c r="P42" s="6"/>
      <c r="Q42" s="6"/>
    </row>
    <row r="43" spans="1:17" x14ac:dyDescent="0.2">
      <c r="B43" s="6"/>
      <c r="C43" s="6"/>
      <c r="D43" s="74"/>
      <c r="E43" s="6"/>
      <c r="F43" s="6"/>
      <c r="G43" s="6"/>
    </row>
    <row r="44" spans="1:17" x14ac:dyDescent="0.2">
      <c r="B44" s="6"/>
      <c r="C44" s="6"/>
      <c r="D44" s="74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2018-01-18T18:43:13Z</dcterms:created>
  <dcterms:modified xsi:type="dcterms:W3CDTF">2018-01-18T18:43:25Z</dcterms:modified>
</cp:coreProperties>
</file>