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LGCG 2013 A 2017\2017\3T\"/>
    </mc:Choice>
  </mc:AlternateContent>
  <bookViews>
    <workbookView xWindow="0" yWindow="0" windowWidth="20490" windowHeight="7155"/>
  </bookViews>
  <sheets>
    <sheet name="NOTAS" sheetId="1" r:id="rId1"/>
  </sheets>
  <externalReferences>
    <externalReference r:id="rId2"/>
  </externalReferences>
  <definedNames>
    <definedName name="A_IMPRESIÓN_IM">#REF!</definedName>
    <definedName name="_xlnm.Print_Area" localSheetId="0">NOTAS!$A$1:$F$497</definedName>
    <definedName name="dos">#REF!</definedName>
    <definedName name="UNO" localSheetId="0">#REF!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8" i="1" l="1"/>
  <c r="C488" i="1"/>
  <c r="B488" i="1"/>
  <c r="D471" i="1"/>
  <c r="D452" i="1"/>
  <c r="D480" i="1" s="1"/>
  <c r="D439" i="1"/>
  <c r="D432" i="1"/>
  <c r="D445" i="1" s="1"/>
  <c r="C422" i="1"/>
  <c r="C413" i="1"/>
  <c r="B413" i="1"/>
  <c r="B422" i="1" s="1"/>
  <c r="D404" i="1"/>
  <c r="C404" i="1"/>
  <c r="B404" i="1"/>
  <c r="C369" i="1"/>
  <c r="B369" i="1"/>
  <c r="D368" i="1"/>
  <c r="D367" i="1"/>
  <c r="D366" i="1"/>
  <c r="D363" i="1"/>
  <c r="D362" i="1"/>
  <c r="D361" i="1"/>
  <c r="D355" i="1"/>
  <c r="D354" i="1"/>
  <c r="D353" i="1"/>
  <c r="D352" i="1"/>
  <c r="D351" i="1"/>
  <c r="D369" i="1" s="1"/>
  <c r="C347" i="1"/>
  <c r="B347" i="1"/>
  <c r="D337" i="1"/>
  <c r="D347" i="1" s="1"/>
  <c r="B328" i="1"/>
  <c r="C325" i="1" s="1"/>
  <c r="C327" i="1"/>
  <c r="C326" i="1"/>
  <c r="C324" i="1"/>
  <c r="C323" i="1"/>
  <c r="C322" i="1"/>
  <c r="C320" i="1"/>
  <c r="C319" i="1"/>
  <c r="C318" i="1"/>
  <c r="C316" i="1"/>
  <c r="C315" i="1"/>
  <c r="C314" i="1"/>
  <c r="C312" i="1"/>
  <c r="C311" i="1"/>
  <c r="C310" i="1"/>
  <c r="C308" i="1"/>
  <c r="C307" i="1"/>
  <c r="C306" i="1"/>
  <c r="C304" i="1"/>
  <c r="C303" i="1"/>
  <c r="C302" i="1"/>
  <c r="C300" i="1"/>
  <c r="C299" i="1"/>
  <c r="C298" i="1"/>
  <c r="C296" i="1"/>
  <c r="C295" i="1"/>
  <c r="C294" i="1"/>
  <c r="C292" i="1"/>
  <c r="C291" i="1"/>
  <c r="C290" i="1"/>
  <c r="C288" i="1"/>
  <c r="C287" i="1"/>
  <c r="C286" i="1"/>
  <c r="C284" i="1"/>
  <c r="C283" i="1"/>
  <c r="C282" i="1"/>
  <c r="C280" i="1"/>
  <c r="C279" i="1"/>
  <c r="C278" i="1"/>
  <c r="C276" i="1"/>
  <c r="C275" i="1"/>
  <c r="C274" i="1"/>
  <c r="C272" i="1"/>
  <c r="C271" i="1"/>
  <c r="C270" i="1"/>
  <c r="C268" i="1"/>
  <c r="C267" i="1"/>
  <c r="C266" i="1"/>
  <c r="C264" i="1"/>
  <c r="C263" i="1"/>
  <c r="C262" i="1"/>
  <c r="C260" i="1"/>
  <c r="C259" i="1"/>
  <c r="C258" i="1"/>
  <c r="C256" i="1"/>
  <c r="C255" i="1"/>
  <c r="C254" i="1"/>
  <c r="C252" i="1"/>
  <c r="C251" i="1"/>
  <c r="C250" i="1"/>
  <c r="C248" i="1"/>
  <c r="C247" i="1"/>
  <c r="C246" i="1"/>
  <c r="C244" i="1"/>
  <c r="C243" i="1"/>
  <c r="C242" i="1"/>
  <c r="B230" i="1"/>
  <c r="B235" i="1" s="1"/>
  <c r="B218" i="1"/>
  <c r="B226" i="1" s="1"/>
  <c r="B202" i="1"/>
  <c r="B195" i="1"/>
  <c r="B188" i="1"/>
  <c r="B181" i="1"/>
  <c r="B174" i="1"/>
  <c r="E168" i="1"/>
  <c r="D168" i="1"/>
  <c r="C168" i="1"/>
  <c r="B153" i="1"/>
  <c r="B168" i="1" s="1"/>
  <c r="B148" i="1"/>
  <c r="B142" i="1"/>
  <c r="D137" i="1"/>
  <c r="C137" i="1"/>
  <c r="B137" i="1"/>
  <c r="D111" i="1"/>
  <c r="C111" i="1"/>
  <c r="B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2" i="1" s="1"/>
  <c r="D129" i="1" s="1"/>
  <c r="D83" i="1"/>
  <c r="C82" i="1"/>
  <c r="B82" i="1"/>
  <c r="D76" i="1"/>
  <c r="C76" i="1"/>
  <c r="C129" i="1" s="1"/>
  <c r="B76" i="1"/>
  <c r="B129" i="1" s="1"/>
  <c r="B70" i="1"/>
  <c r="B64" i="1"/>
  <c r="B57" i="1"/>
  <c r="E44" i="1"/>
  <c r="D44" i="1"/>
  <c r="C44" i="1"/>
  <c r="B42" i="1"/>
  <c r="B36" i="1"/>
  <c r="B44" i="1" s="1"/>
  <c r="D32" i="1"/>
  <c r="C32" i="1"/>
  <c r="B32" i="1"/>
  <c r="D21" i="1"/>
  <c r="B21" i="1"/>
  <c r="C245" i="1" l="1"/>
  <c r="C328" i="1" s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313" i="1"/>
  <c r="C317" i="1"/>
  <c r="C321" i="1"/>
</calcChain>
</file>

<file path=xl/sharedStrings.xml><?xml version="1.0" encoding="utf-8"?>
<sst xmlns="http://schemas.openxmlformats.org/spreadsheetml/2006/main" count="482" uniqueCount="403">
  <si>
    <t xml:space="preserve">NOTAS A LOS ESTADOS FINANCIEROS </t>
  </si>
  <si>
    <t>Al 30 de Septiembre del 2017</t>
  </si>
  <si>
    <t>Ente Público:</t>
  </si>
  <si>
    <t>Universidad Tecnológica del Norte de Guanajuato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</si>
  <si>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</si>
  <si>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</si>
  <si>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</si>
  <si>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</si>
  <si>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</si>
  <si>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</si>
  <si>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</si>
  <si>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</si>
  <si>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</si>
  <si>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</si>
  <si>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NO APLICAN</t>
  </si>
  <si>
    <t>1211xxxxxx Inversiones a LP</t>
  </si>
  <si>
    <t>* DERECHOS A RECIBIR EFECTIVO Y EQUIVALENTES Y BIENES O SERVICIOS A RECIBIR</t>
  </si>
  <si>
    <t>ESF-02 INGRESOS P/RECUPERAR</t>
  </si>
  <si>
    <t>2014</t>
  </si>
  <si>
    <t>2013</t>
  </si>
  <si>
    <t>1122xxxxxx Cuentas por Cobrar a CP</t>
  </si>
  <si>
    <t>1122602001  CUENTAS POR COBRAR A</t>
  </si>
  <si>
    <t>1122902001  OTRAS CUENTAS POR COBRAR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</si>
  <si>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</si>
  <si>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</si>
  <si>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</si>
  <si>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</si>
  <si>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</si>
  <si>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</si>
  <si>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 xml:space="preserve">      1123101002  GTOS A RESERVA DE CO</t>
  </si>
  <si>
    <t xml:space="preserve">      1123102001  FUNCIONARIOS Y EMPLEADOS</t>
  </si>
  <si>
    <t xml:space="preserve">      1123102004  BECAS CREDITO ALUMNOS</t>
  </si>
  <si>
    <t xml:space="preserve">      1123103301  SUBSIDIO AL EMPLEO</t>
  </si>
  <si>
    <t xml:space="preserve">      1123106001  OTROS DEUDORES DIVERSOS</t>
  </si>
  <si>
    <t xml:space="preserve">1125xxxxxx Deudores por Anticipos </t>
  </si>
  <si>
    <t xml:space="preserve">      1125102001  FONDO FIJO</t>
  </si>
  <si>
    <t>* BIENES DISPONIBLES PARA SU TRANSFORMACIÓN O CONSUMO.</t>
  </si>
  <si>
    <t>ESF-05 INVENTARIO Y ALMACENES</t>
  </si>
  <si>
    <t>METODO</t>
  </si>
  <si>
    <t xml:space="preserve">1140xxxxxx  </t>
  </si>
  <si>
    <t>1145400001  BIENES MUEBLES EN TRÁNSITO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</si>
  <si>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</si>
  <si>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</si>
  <si>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</si>
  <si>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</si>
  <si>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</si>
  <si>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</si>
  <si>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</t>
  </si>
  <si>
    <t>NO APLICA</t>
  </si>
  <si>
    <t>ESF+07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</si>
  <si>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</si>
  <si>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</si>
  <si>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</si>
  <si>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</si>
  <si>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</si>
  <si>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</si>
  <si>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</si>
  <si>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</si>
  <si>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1230xxxxxx</t>
  </si>
  <si>
    <t>1231581001  TERRENOS A VALOR HISTORICO</t>
  </si>
  <si>
    <t>1233058300  EDIFICIOS NO HABITACIONALES</t>
  </si>
  <si>
    <t>1233583001  EDIFICIOS A VALOR HISTORICO</t>
  </si>
  <si>
    <t>1236200001  CONS. EN PROC. EN BI</t>
  </si>
  <si>
    <t>1236262200  Edificación no habitacional</t>
  </si>
  <si>
    <t>1240xxxxxx</t>
  </si>
  <si>
    <t>1241151100  MUEBLES DE OFICINA Y</t>
  </si>
  <si>
    <t>1241151101  MUEBLES OFNA Y ESTA</t>
  </si>
  <si>
    <t>1241351500  EQUIPO DE CÓMPUTO Y</t>
  </si>
  <si>
    <t>1241351501  EQUIPO DE CÓMPUTO Y</t>
  </si>
  <si>
    <t>1241951900  OTROS MOBILIARIOS Y</t>
  </si>
  <si>
    <t>1241951901  OTROS MOBILIARIOS Y</t>
  </si>
  <si>
    <t>1242152100  EQUIPO Y APARATOS AU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</si>
  <si>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</si>
  <si>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</si>
  <si>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</si>
  <si>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</si>
  <si>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</si>
  <si>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</si>
  <si>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1244154100  AUTOMÓVILES Y CAMIONES 2011</t>
  </si>
  <si>
    <t>1244154101  AUTOMÓVILES Y CAMIONES 2010</t>
  </si>
  <si>
    <t>1246256200  MAQUINARIA Y EQUIPO</t>
  </si>
  <si>
    <t>1246256201  MAQUINARIA Y EQUIPO</t>
  </si>
  <si>
    <t>1246456400  SISTEMAS DE AIRE ACO</t>
  </si>
  <si>
    <t>1246556500  EQUIPO DE COMUNICACI</t>
  </si>
  <si>
    <t>1246556501  EQUIPO DE COMUNICACI</t>
  </si>
  <si>
    <t>1246656600  EQUIPOS DE GENERACI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</si>
  <si>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</si>
  <si>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</si>
  <si>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</si>
  <si>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</si>
  <si>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</si>
  <si>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1247151300  BIENES ARTÍSTICOS,</t>
  </si>
  <si>
    <t>1247151301  BIENES ARTÍSTICOS,</t>
  </si>
  <si>
    <t>1260xxxxxx</t>
  </si>
  <si>
    <t>1261258301  DEP. ACUM. DE EDIFIC</t>
  </si>
  <si>
    <t>1263151101  MUEBLES DE OFICINA Y</t>
  </si>
  <si>
    <t>1263151301  "BIENES ARTÍSTICOS,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</si>
  <si>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</si>
  <si>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</si>
  <si>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</si>
  <si>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</si>
  <si>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</si>
  <si>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</si>
  <si>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</si>
  <si>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</si>
  <si>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</si>
  <si>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</si>
  <si>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</si>
  <si>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</si>
  <si>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</si>
  <si>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</si>
  <si>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ESF-09 INTANGIBLES Y DIFERIDOS</t>
  </si>
  <si>
    <t xml:space="preserve">1250xxxxxx </t>
  </si>
  <si>
    <t>1270xxxxxx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</si>
  <si>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</si>
  <si>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</si>
  <si>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</si>
  <si>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</si>
  <si>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</si>
  <si>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</si>
  <si>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2110xxxxxx</t>
  </si>
  <si>
    <t>2111401004  APORTACION PATRONAL INFONAVIT</t>
  </si>
  <si>
    <t>2111401005  APORTACION PATRONAL SAR</t>
  </si>
  <si>
    <t>2117101003  ISR SALARIOS POR PAGAR</t>
  </si>
  <si>
    <t>2117101004  ISR ASIMILADOS POR PAGAR</t>
  </si>
  <si>
    <t>2117101012  ISR POR PAGAR RET. HONORARIOS</t>
  </si>
  <si>
    <t>2117102004  CEDULAR HONORARIOS A PAGAR</t>
  </si>
  <si>
    <t>2117301007  IVA POR PAGAR</t>
  </si>
  <si>
    <t>2117502102  IMPUESTO NOMINAS A PAGAR</t>
  </si>
  <si>
    <t>2117918001  DIVO 5% AL MILLAR</t>
  </si>
  <si>
    <t>2117918002  CAP 2%</t>
  </si>
  <si>
    <t>2119905006  ACREEDORES VARIOS</t>
  </si>
  <si>
    <t>2119905008  TITULACION TSU</t>
  </si>
  <si>
    <t>2119905009  CENEVAL</t>
  </si>
  <si>
    <t>2119905010  PROGRAMAS Y FONDOS</t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</si>
  <si>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</si>
  <si>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</si>
  <si>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</si>
  <si>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</si>
  <si>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</si>
  <si>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2161001002  DEPOSITOS EN GARANTÍ</t>
  </si>
  <si>
    <t>ESF-13 PASIVO DIFERIDO A LARGO PLAZO</t>
  </si>
  <si>
    <t>2240xxxxx</t>
  </si>
  <si>
    <t>ESF-14 OTROS PASIVOS CIRCULANTES</t>
  </si>
  <si>
    <t>2199xxxxxx</t>
  </si>
  <si>
    <t>2199002001  CXP GEG POR SERV. EDUCATIVOS</t>
  </si>
  <si>
    <t>II) NOTAS AL ESTADO DE ACTIVIDADES</t>
  </si>
  <si>
    <t>INGRESOS DE GESTIÓN</t>
  </si>
  <si>
    <t>ERA-01 INGRESOS</t>
  </si>
  <si>
    <t>NOTA</t>
  </si>
  <si>
    <t>4100xxxxxx</t>
  </si>
  <si>
    <t>4151510250  POR CONCEPTO DE ARRE</t>
  </si>
  <si>
    <t>4151510253  POR CONCEPTO DE RENT</t>
  </si>
  <si>
    <t>4159510704  POR CONCEPTO DE RE-INSCRIPCIÓN</t>
  </si>
  <si>
    <t>4159510706  POR CONCEPTO DE CUOT</t>
  </si>
  <si>
    <t>4159510710  REEXPEDICIÓN DE CREDENCIAL</t>
  </si>
  <si>
    <t>4159510712  TALLERES REMEDIALES</t>
  </si>
  <si>
    <t>4159510805  POR CONCEPTO DE CURSOS DE IDIOMAS</t>
  </si>
  <si>
    <t>4159510820  POR CONCEPTO DE CURSOS OTROS</t>
  </si>
  <si>
    <t>4159510902  EXAMENES DE ADMISIÓN</t>
  </si>
  <si>
    <t>4159510920 EXAMENES OTROS</t>
  </si>
  <si>
    <t>4169610002  RECARGOS</t>
  </si>
  <si>
    <t>4169610156  POR CONCEPTO DE PATROCINIOS</t>
  </si>
  <si>
    <t>4169610157  INGRESOS POR SERVICIOS EXTERNOS</t>
  </si>
  <si>
    <t>4169610161  SERVICIOS TECNOLOGICOS</t>
  </si>
  <si>
    <t>4169610903  RECURSOS INTERINSTITUCIONALES</t>
  </si>
  <si>
    <t>4200xxxxxx</t>
  </si>
  <si>
    <t>4213831000  SERVICIOS PERSONALES</t>
  </si>
  <si>
    <t>4213832000  MATERIALES Y SUMINISTROS</t>
  </si>
  <si>
    <t>4213833000  SERVICIOS GENERALES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</si>
  <si>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</si>
  <si>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</si>
  <si>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</si>
  <si>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</si>
  <si>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</si>
  <si>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>4300xxxxxx</t>
  </si>
  <si>
    <t>4311 Int.Ganados de Val.,Créditos, Bonos</t>
  </si>
  <si>
    <t>4341 Disminución del Exceso en Provis.</t>
  </si>
  <si>
    <t>4399 Otros Ingresos y Beneficios Varios</t>
  </si>
  <si>
    <t>GASTOS Y OTRAS PÉRDIDAS</t>
  </si>
  <si>
    <t>ERA-03 GASTOS</t>
  </si>
  <si>
    <t>%GASTO</t>
  </si>
  <si>
    <t>EXPLICACION</t>
  </si>
  <si>
    <t>5000xxxxxx</t>
  </si>
  <si>
    <t>5111113000  SUELDOS BASE AL PERS</t>
  </si>
  <si>
    <t>5112121000  HONORARIOS ASIMILABLES A SALARIOS</t>
  </si>
  <si>
    <t>5112122000  SUELDOS BASE AL PERSONAL EVENTUAL</t>
  </si>
  <si>
    <t>5113131000  PRIMAS POR AÑOS DE S</t>
  </si>
  <si>
    <t>5113132000  PRIMAS DE VACAS., D</t>
  </si>
  <si>
    <t>5114141000  APORTACIONES DE SEGURIDAD SOCIAL</t>
  </si>
  <si>
    <t>5114142000  APORTACIONES A FONDOS DE VIVIENDA</t>
  </si>
  <si>
    <t>5114143000  APORT. S. RETIRO.</t>
  </si>
  <si>
    <t>5114144000  SEGUROS MÚLTIPLES</t>
  </si>
  <si>
    <t>5115153000  SEGURO DE RETIRO (AP</t>
  </si>
  <si>
    <t>5115154000  PRESTACIONES CONTRACTUALES</t>
  </si>
  <si>
    <t>5115155000  APOYOS A LA CAPACITA</t>
  </si>
  <si>
    <t>5115159000  OTRAS PRESTACIONES S</t>
  </si>
  <si>
    <t>5116171000  ESTÍMULOS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</si>
  <si>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</si>
  <si>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</si>
  <si>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</si>
  <si>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</si>
  <si>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</si>
  <si>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5122221000  ALIMENTACIÓN DE PERSONAS</t>
  </si>
  <si>
    <t>5123231000  PROD. ALIM. AGRO.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</si>
  <si>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</si>
  <si>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</si>
  <si>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</si>
  <si>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</si>
  <si>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</si>
  <si>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</si>
  <si>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</si>
  <si>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</si>
  <si>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</si>
  <si>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5125252000  FERTILIZANTES, PESTI</t>
  </si>
  <si>
    <t>5125253000  MEDICINAS Y PRODUCTO</t>
  </si>
  <si>
    <t>5125254000  MATERIALES, ACCESOR</t>
  </si>
  <si>
    <t>5125256000  FIB. SINTET. HULE</t>
  </si>
  <si>
    <t>5126261000  COMBUSTIBLES, LUBRI</t>
  </si>
  <si>
    <t>5127271000  VESTUARIOS Y UNIFORMES</t>
  </si>
  <si>
    <t>5127272000  PRENDAS DE PROTECCIÓN</t>
  </si>
  <si>
    <t>5127273000  ARTÍCULOS DEPORTIVOS</t>
  </si>
  <si>
    <t>5127274000  PRODUCTOS TEXTILES</t>
  </si>
  <si>
    <t>5129291000  HERRAMIENTAS MENORES</t>
  </si>
  <si>
    <t>5129292000  REFACCIONES, ACCESO</t>
  </si>
  <si>
    <t>5129294000  REFACCIONES Y ACCESO</t>
  </si>
  <si>
    <t>5129296000  REF. EQ. TRANSP.</t>
  </si>
  <si>
    <t>5129299000  REF. OT. BIE. MUEB.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</si>
  <si>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</si>
  <si>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</si>
  <si>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</si>
  <si>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</si>
  <si>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</si>
  <si>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</si>
  <si>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5132327000  ARRE. ACT. INTANG</t>
  </si>
  <si>
    <t>5132329000  OTROS ARRENDAMIENTOS</t>
  </si>
  <si>
    <t>5133331000  SERVS. LEGALES, DE</t>
  </si>
  <si>
    <t>5133332000  SERVS. DE DISEÑO, A</t>
  </si>
  <si>
    <t>5133334000  CAPACITACIÓN</t>
  </si>
  <si>
    <t>5133336000  SERVS. APOYO ADMVO.</t>
  </si>
  <si>
    <t>5133338000  SERVICIOS DE VIGILANCIA</t>
  </si>
  <si>
    <t>5133339000  SERVICIOS PROFESIONA</t>
  </si>
  <si>
    <t>5134341000  SERVICIOS FINANCIEROS Y BANCARIOS</t>
  </si>
  <si>
    <t>5134345000  SEGUROS DE BIENES PATRIMONIALES</t>
  </si>
  <si>
    <t>5135351000  CONSERV. Y MANTENIMI</t>
  </si>
  <si>
    <t>5135352000  INST., REPAR. MTTO.</t>
  </si>
  <si>
    <t>5135353000  INST., REPAR. Y MTT</t>
  </si>
  <si>
    <t>5135355000  REPAR. Y MTTO. DE EQ</t>
  </si>
  <si>
    <t>5135357000  INST., REP. Y MTTO.</t>
  </si>
  <si>
    <t>5135358000  SERVICIOS DE LIMPIEZ</t>
  </si>
  <si>
    <t>5135359000  SERVICIOS DE JARDINE</t>
  </si>
  <si>
    <t>5136361100  DIFUSION POR RADIO,</t>
  </si>
  <si>
    <t>5136361200  DIFUSION POR MEDIOS ALTERNATIVOS</t>
  </si>
  <si>
    <t>5136366000  SERV. CRE INTERNET</t>
  </si>
  <si>
    <t>5137371000  PASAJES AEREOS</t>
  </si>
  <si>
    <t>5137372000  PASAJES TERRESTRES</t>
  </si>
  <si>
    <t>5137375000  VIATICOS EN EL PAIS</t>
  </si>
  <si>
    <t>5137378000  SERVICIOS INTEGRALES</t>
  </si>
  <si>
    <t>5137379000  OT. SER. TRASLADO</t>
  </si>
  <si>
    <t>5138381000  GASTOS DE CEREMONIAL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</si>
  <si>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</si>
  <si>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</si>
  <si>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</si>
  <si>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</si>
  <si>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</si>
  <si>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5242442000  BECAS O. AYUDA</t>
  </si>
  <si>
    <t>5243444000  AYUDA SOC. CIENT.</t>
  </si>
  <si>
    <t>5518000001  BAJA DE ACTIVO FIJO</t>
  </si>
  <si>
    <t>5521002001  PROVISIÓN DE PASIVO A CORTO PLAZO</t>
  </si>
  <si>
    <t>5599000006  Diferencia por Redondeo</t>
  </si>
  <si>
    <t>III) NOTAS AL ESTADO DE VARIACIÓN A LA HACIEDA PÚBLICA</t>
  </si>
  <si>
    <t>VHP-01 PATRIMONIO CONTRIBUIDO</t>
  </si>
  <si>
    <t>MODIFICACION</t>
  </si>
  <si>
    <t>3110xxxxxx</t>
  </si>
  <si>
    <t>3110000001  APORTACIONES</t>
  </si>
  <si>
    <t>3110000002  BAJA DE ACTIVO FIJO</t>
  </si>
  <si>
    <t>3110915000  BIENES MUEBLES E INMUEBLES</t>
  </si>
  <si>
    <t>3111828005  FAFEF BIENES MUEBLES E INMUEBLES</t>
  </si>
  <si>
    <t>3111835000  BIENES MUEBLES</t>
  </si>
  <si>
    <t>3113828005  FAFEF DE EJERCIC ANT</t>
  </si>
  <si>
    <t>3113835000  CONVENIO EJE ANT BIENES MUEBLES</t>
  </si>
  <si>
    <t>3113836000  CONVENIO EJE ANT OBRA PUBLICA</t>
  </si>
  <si>
    <t>3113915000  ESTATALES DE EJERCIC</t>
  </si>
  <si>
    <t>3113916000  ESTATALES DE EJERCIC</t>
  </si>
  <si>
    <t>3120000004  DONACIONES DE BIENES</t>
  </si>
  <si>
    <t>VHP-02 PATRIMONIO GENERADO</t>
  </si>
  <si>
    <t>3210xxxxxx</t>
  </si>
  <si>
    <t>3210 Resultado del Ejercicio (Ahorro/Des</t>
  </si>
  <si>
    <t>3220000002  RESULTADOS ACUMULADOS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</si>
  <si>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</si>
  <si>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</si>
  <si>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</si>
  <si>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</si>
  <si>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</si>
  <si>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</si>
  <si>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</si>
  <si>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</si>
  <si>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</si>
  <si>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</si>
  <si>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</si>
  <si>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</si>
  <si>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</si>
  <si>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</si>
  <si>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</si>
  <si>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3243000002  RESERVA DE CONTIGENCIA</t>
  </si>
  <si>
    <t>IV) NOTAS AL ESTADO DE FLUJO DE EFECTIVO</t>
  </si>
  <si>
    <t>EFE-01 FLUJO DE EFECTIVO</t>
  </si>
  <si>
    <t>1110xxxxxx</t>
  </si>
  <si>
    <t>1112101001  BMX cta. 3882 NOMINA</t>
  </si>
  <si>
    <t>1112101003  BMX cta. 32793</t>
  </si>
  <si>
    <t>1112101004  BMX cta. 31797 SAR</t>
  </si>
  <si>
    <t>1112103001  BNTE Cta. 815010574 SUB. FEDERAL</t>
  </si>
  <si>
    <t>1112103002  BNTE Cta. 815010582 SUB ESTATAL</t>
  </si>
  <si>
    <t>1112103003  BNTE Cta. 815010299 ING PROPIOS</t>
  </si>
  <si>
    <t>1112103004  BNTE Cta. 0102969073</t>
  </si>
  <si>
    <t>1112103005  BNTE Cta. 815002881</t>
  </si>
  <si>
    <t>1112103006  BNTE Cta. 815002717 BK CREDITO</t>
  </si>
  <si>
    <t>1112103007  BNTE Cta. 0183961286 CIDENG</t>
  </si>
  <si>
    <t>1112103008  BNTE Cta. 548156672</t>
  </si>
  <si>
    <t>1112103010  BNTE Cta. 0620348168 PYME  CIDENG</t>
  </si>
  <si>
    <t>1112103011  BNTE Cta. 0102969332</t>
  </si>
  <si>
    <t>1112103015  BNTE Cta. 0198246325 FAM</t>
  </si>
  <si>
    <t>1112103016  BNTE Cta. 0617032346</t>
  </si>
  <si>
    <t>1112103023  BNTE Cta. 0670381441</t>
  </si>
  <si>
    <t>1112103025  BNTE Cta. 0681904266</t>
  </si>
  <si>
    <t>1112103027  BNTE Cta. 818582442</t>
  </si>
  <si>
    <t>1112103028  BNTE Cta. 0892358209</t>
  </si>
  <si>
    <t>1112103030  BANORTE 0253080145 PROFOCIE</t>
  </si>
  <si>
    <t>1112103031  BANORTE 0215693040 PADES</t>
  </si>
  <si>
    <t>1112103032  BANORTE 0253080286 CONCYTEG</t>
  </si>
  <si>
    <t>1112103033  BANORTE 0268645018 PROMEP FIDE</t>
  </si>
  <si>
    <t>1112103035  BANORTE 0409990427 PROFOCIE 2015</t>
  </si>
  <si>
    <t>1112103036  BANORTE 0496200528</t>
  </si>
  <si>
    <t>1112103037  BANORTE 0496200500</t>
  </si>
  <si>
    <t>1112107001  SANTANDER 1800002884</t>
  </si>
  <si>
    <t>EFE-02 ADQ. BIENES MUEBLES E INMUEBLES</t>
  </si>
  <si>
    <t>% SUB</t>
  </si>
  <si>
    <t>1210xxxxxx</t>
  </si>
  <si>
    <t>1236 Construcciones en Proceso en Bienes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</si>
  <si>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</si>
  <si>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</si>
  <si>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</si>
  <si>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</si>
  <si>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</si>
  <si>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1247 Colecciones, Obras de Arte y Objeto</t>
  </si>
  <si>
    <t>1250xxxxxx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</si>
  <si>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</si>
  <si>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</si>
  <si>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</si>
  <si>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septiembre de 2017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</si>
  <si>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</si>
  <si>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</si>
  <si>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</si>
  <si>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</si>
  <si>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</si>
  <si>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</si>
  <si>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</si>
  <si>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</si>
  <si>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</si>
  <si>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</si>
  <si>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</si>
  <si>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</si>
  <si>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</si>
  <si>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</si>
  <si>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+ 3)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</si>
  <si>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</si>
  <si>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</si>
  <si>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</si>
  <si>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</si>
  <si>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</si>
  <si>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</si>
  <si>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</si>
  <si>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</si>
  <si>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</si>
  <si>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</si>
  <si>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</si>
  <si>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</si>
  <si>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</si>
  <si>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</si>
  <si>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</si>
  <si>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</si>
  <si>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</si>
  <si>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</si>
  <si>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</si>
  <si>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</si>
  <si>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</si>
  <si>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</si>
  <si>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</si>
  <si>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</si>
  <si>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</si>
  <si>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</si>
  <si>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</si>
  <si>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</si>
  <si>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+ 2 + 3)</t>
  </si>
  <si>
    <t>NOTAS DE MEMORIA</t>
  </si>
  <si>
    <t>NOTAS DE MEMORIA.</t>
  </si>
  <si>
    <t>7000xxxxxx</t>
  </si>
  <si>
    <t>N/A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</si>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</sst>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(* #,##0.00_);_(* \(#,##0.00\);_(* &quot;-&quot;??_);_(@_)"/>
    <numFmt numFmtId="167" formatCode="#,##0.00_ ;\-#,##0.00\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222222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6" fillId="0" borderId="0"/>
    <xf numFmtId="166" fontId="13" fillId="0" borderId="0" applyFont="0" applyFill="0" applyBorder="0" applyAlignment="0" applyProtection="0"/>
  </cellStyleXfs>
  <cellXfs count="185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6" fillId="3" borderId="1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164" fontId="3" fillId="3" borderId="4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0" fontId="11" fillId="3" borderId="0" xfId="0" applyFont="1" applyFill="1" applyBorder="1"/>
    <xf numFmtId="164" fontId="3" fillId="3" borderId="4" xfId="0" applyNumberFormat="1" applyFont="1" applyFill="1" applyBorder="1"/>
    <xf numFmtId="49" fontId="6" fillId="0" borderId="6" xfId="0" applyNumberFormat="1" applyFont="1" applyFill="1" applyBorder="1" applyAlignment="1">
      <alignment horizontal="left"/>
    </xf>
    <xf numFmtId="165" fontId="3" fillId="0" borderId="4" xfId="0" applyNumberFormat="1" applyFont="1" applyFill="1" applyBorder="1"/>
    <xf numFmtId="164" fontId="3" fillId="0" borderId="4" xfId="0" applyNumberFormat="1" applyFont="1" applyFill="1" applyBorder="1"/>
    <xf numFmtId="164" fontId="3" fillId="3" borderId="6" xfId="0" applyNumberFormat="1" applyFont="1" applyFill="1" applyBorder="1"/>
    <xf numFmtId="164" fontId="3" fillId="3" borderId="5" xfId="0" applyNumberFormat="1" applyFont="1" applyFill="1" applyBorder="1"/>
    <xf numFmtId="166" fontId="2" fillId="2" borderId="2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/>
    <xf numFmtId="49" fontId="6" fillId="0" borderId="4" xfId="0" applyNumberFormat="1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9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2" fillId="2" borderId="2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164" fontId="12" fillId="3" borderId="3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4" fontId="2" fillId="3" borderId="0" xfId="0" applyNumberFormat="1" applyFont="1" applyFill="1" applyBorder="1"/>
    <xf numFmtId="164" fontId="12" fillId="3" borderId="4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/>
    <xf numFmtId="164" fontId="0" fillId="0" borderId="4" xfId="0" applyNumberFormat="1" applyFill="1" applyBorder="1"/>
    <xf numFmtId="164" fontId="3" fillId="0" borderId="5" xfId="0" applyNumberFormat="1" applyFont="1" applyFill="1" applyBorder="1"/>
    <xf numFmtId="164" fontId="0" fillId="0" borderId="5" xfId="0" applyNumberFormat="1" applyFill="1" applyBorder="1"/>
    <xf numFmtId="49" fontId="6" fillId="0" borderId="3" xfId="0" applyNumberFormat="1" applyFont="1" applyFill="1" applyBorder="1" applyAlignment="1">
      <alignment horizontal="left"/>
    </xf>
    <xf numFmtId="164" fontId="3" fillId="0" borderId="3" xfId="0" applyNumberFormat="1" applyFont="1" applyFill="1" applyBorder="1"/>
    <xf numFmtId="164" fontId="0" fillId="0" borderId="3" xfId="0" applyNumberFormat="1" applyFill="1" applyBorder="1"/>
    <xf numFmtId="164" fontId="3" fillId="3" borderId="0" xfId="0" applyNumberFormat="1" applyFont="1" applyFill="1"/>
    <xf numFmtId="0" fontId="3" fillId="2" borderId="2" xfId="0" applyFont="1" applyFill="1" applyBorder="1"/>
    <xf numFmtId="164" fontId="12" fillId="3" borderId="7" xfId="0" applyNumberFormat="1" applyFont="1" applyFill="1" applyBorder="1" applyAlignment="1">
      <alignment horizontal="center"/>
    </xf>
    <xf numFmtId="164" fontId="12" fillId="3" borderId="6" xfId="0" applyNumberFormat="1" applyFont="1" applyFill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0" fontId="9" fillId="2" borderId="3" xfId="2" applyFont="1" applyFill="1" applyBorder="1" applyAlignment="1">
      <alignment horizontal="left" vertical="center" wrapText="1"/>
    </xf>
    <xf numFmtId="4" fontId="9" fillId="2" borderId="3" xfId="3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9" fillId="3" borderId="7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9" xfId="0" applyFont="1" applyFill="1" applyBorder="1"/>
    <xf numFmtId="49" fontId="2" fillId="3" borderId="13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9" fillId="0" borderId="14" xfId="3" applyNumberFormat="1" applyFont="1" applyFill="1" applyBorder="1" applyAlignment="1">
      <alignment horizontal="center" wrapText="1"/>
    </xf>
    <xf numFmtId="4" fontId="3" fillId="0" borderId="3" xfId="3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3" applyNumberFormat="1" applyFont="1" applyFill="1" applyBorder="1" applyAlignment="1">
      <alignment wrapText="1"/>
    </xf>
    <xf numFmtId="4" fontId="3" fillId="0" borderId="4" xfId="3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3" applyNumberFormat="1" applyFont="1" applyFill="1" applyBorder="1" applyAlignment="1">
      <alignment wrapText="1"/>
    </xf>
    <xf numFmtId="4" fontId="3" fillId="0" borderId="5" xfId="3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" fontId="3" fillId="0" borderId="14" xfId="3" applyNumberFormat="1" applyFont="1" applyFill="1" applyBorder="1" applyAlignment="1">
      <alignment wrapText="1"/>
    </xf>
    <xf numFmtId="49" fontId="2" fillId="2" borderId="3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/>
    <xf numFmtId="0" fontId="9" fillId="2" borderId="2" xfId="2" applyFont="1" applyFill="1" applyBorder="1" applyAlignment="1">
      <alignment horizontal="left" vertical="center" wrapText="1"/>
    </xf>
    <xf numFmtId="4" fontId="9" fillId="2" borderId="2" xfId="3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64" fontId="9" fillId="0" borderId="4" xfId="0" applyNumberFormat="1" applyFont="1" applyFill="1" applyBorder="1"/>
    <xf numFmtId="0" fontId="9" fillId="0" borderId="2" xfId="2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/>
    </xf>
    <xf numFmtId="10" fontId="3" fillId="0" borderId="4" xfId="0" applyNumberFormat="1" applyFont="1" applyFill="1" applyBorder="1"/>
    <xf numFmtId="10" fontId="3" fillId="0" borderId="5" xfId="0" applyNumberFormat="1" applyFont="1" applyFill="1" applyBorder="1"/>
    <xf numFmtId="10" fontId="3" fillId="0" borderId="3" xfId="0" applyNumberFormat="1" applyFont="1" applyFill="1" applyBorder="1"/>
    <xf numFmtId="10" fontId="2" fillId="2" borderId="2" xfId="0" applyNumberFormat="1" applyFont="1" applyFill="1" applyBorder="1" applyAlignment="1">
      <alignment horizontal="right" vertical="center"/>
    </xf>
    <xf numFmtId="0" fontId="9" fillId="2" borderId="3" xfId="2" applyFont="1" applyFill="1" applyBorder="1" applyAlignment="1">
      <alignment horizontal="center" vertical="center" wrapText="1"/>
    </xf>
    <xf numFmtId="164" fontId="5" fillId="3" borderId="9" xfId="0" applyNumberFormat="1" applyFont="1" applyFill="1" applyBorder="1"/>
    <xf numFmtId="164" fontId="5" fillId="0" borderId="4" xfId="0" applyNumberFormat="1" applyFont="1" applyFill="1" applyBorder="1"/>
    <xf numFmtId="49" fontId="2" fillId="2" borderId="15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0" fontId="9" fillId="2" borderId="2" xfId="2" applyFont="1" applyFill="1" applyBorder="1" applyAlignment="1">
      <alignment horizontal="center" vertical="center" wrapText="1"/>
    </xf>
    <xf numFmtId="43" fontId="2" fillId="2" borderId="11" xfId="0" applyNumberFormat="1" applyFont="1" applyFill="1" applyBorder="1" applyAlignment="1">
      <alignment vertical="center"/>
    </xf>
    <xf numFmtId="167" fontId="3" fillId="3" borderId="0" xfId="0" applyNumberFormat="1" applyFont="1" applyFill="1"/>
    <xf numFmtId="164" fontId="9" fillId="3" borderId="9" xfId="0" applyNumberFormat="1" applyFont="1" applyFill="1" applyBorder="1"/>
    <xf numFmtId="164" fontId="5" fillId="3" borderId="6" xfId="0" applyNumberFormat="1" applyFont="1" applyFill="1" applyBorder="1"/>
    <xf numFmtId="164" fontId="9" fillId="3" borderId="6" xfId="0" applyNumberFormat="1" applyFont="1" applyFill="1" applyBorder="1"/>
    <xf numFmtId="164" fontId="5" fillId="3" borderId="16" xfId="0" applyNumberFormat="1" applyFont="1" applyFill="1" applyBorder="1"/>
    <xf numFmtId="43" fontId="2" fillId="2" borderId="2" xfId="0" applyNumberFormat="1" applyFont="1" applyFill="1" applyBorder="1" applyAlignment="1">
      <alignment vertical="center"/>
    </xf>
    <xf numFmtId="0" fontId="3" fillId="0" borderId="0" xfId="0" applyFont="1"/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5" fillId="3" borderId="0" xfId="0" applyFont="1" applyFill="1"/>
    <xf numFmtId="4" fontId="16" fillId="0" borderId="2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15" fillId="3" borderId="0" xfId="0" applyFont="1" applyFill="1" applyBorder="1"/>
    <xf numFmtId="0" fontId="14" fillId="0" borderId="2" xfId="0" applyFont="1" applyBorder="1" applyAlignment="1">
      <alignment vertical="center" wrapText="1"/>
    </xf>
    <xf numFmtId="0" fontId="15" fillId="0" borderId="2" xfId="0" applyFont="1" applyBorder="1"/>
    <xf numFmtId="166" fontId="17" fillId="0" borderId="2" xfId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4" fontId="17" fillId="0" borderId="2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7" fillId="3" borderId="0" xfId="0" applyFont="1" applyFill="1" applyAlignment="1">
      <alignment horizontal="center" vertical="center"/>
    </xf>
    <xf numFmtId="166" fontId="3" fillId="3" borderId="0" xfId="0" applyNumberFormat="1" applyFont="1" applyFill="1" applyBorder="1"/>
    <xf numFmtId="4" fontId="18" fillId="0" borderId="0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166" fontId="19" fillId="2" borderId="2" xfId="1" applyFont="1" applyFill="1" applyBorder="1" applyAlignment="1">
      <alignment horizontal="center" vertical="center"/>
    </xf>
    <xf numFmtId="0" fontId="15" fillId="0" borderId="0" xfId="0" applyFont="1"/>
    <xf numFmtId="0" fontId="14" fillId="0" borderId="2" xfId="0" applyFont="1" applyBorder="1" applyAlignment="1">
      <alignment vertical="center"/>
    </xf>
    <xf numFmtId="166" fontId="19" fillId="0" borderId="2" xfId="1" applyFont="1" applyBorder="1" applyAlignment="1">
      <alignment horizontal="center" vertical="center"/>
    </xf>
    <xf numFmtId="4" fontId="17" fillId="0" borderId="13" xfId="0" applyNumberFormat="1" applyFont="1" applyBorder="1" applyAlignment="1">
      <alignment horizontal="center" vertical="center"/>
    </xf>
    <xf numFmtId="4" fontId="17" fillId="0" borderId="7" xfId="0" applyNumberFormat="1" applyFont="1" applyBorder="1" applyAlignment="1">
      <alignment horizontal="center" vertical="center"/>
    </xf>
    <xf numFmtId="164" fontId="15" fillId="3" borderId="7" xfId="0" applyNumberFormat="1" applyFont="1" applyFill="1" applyBorder="1" applyAlignment="1">
      <alignment vertical="center" wrapText="1"/>
    </xf>
    <xf numFmtId="164" fontId="15" fillId="3" borderId="0" xfId="0" applyNumberFormat="1" applyFont="1" applyFill="1" applyAlignment="1">
      <alignment vertical="center" wrapText="1"/>
    </xf>
    <xf numFmtId="0" fontId="15" fillId="3" borderId="0" xfId="0" applyFont="1" applyFill="1" applyAlignment="1">
      <alignment vertical="center" wrapText="1"/>
    </xf>
    <xf numFmtId="4" fontId="3" fillId="3" borderId="0" xfId="0" applyNumberFormat="1" applyFont="1" applyFill="1"/>
    <xf numFmtId="4" fontId="20" fillId="0" borderId="0" xfId="0" applyNumberFormat="1" applyFont="1"/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166" fontId="21" fillId="2" borderId="2" xfId="1" applyFont="1" applyFill="1" applyBorder="1" applyAlignment="1">
      <alignment horizontal="center" vertical="center"/>
    </xf>
    <xf numFmtId="166" fontId="3" fillId="3" borderId="0" xfId="1" applyNumberFormat="1" applyFont="1" applyFill="1" applyBorder="1"/>
    <xf numFmtId="166" fontId="3" fillId="3" borderId="0" xfId="0" applyNumberFormat="1" applyFont="1" applyFill="1"/>
    <xf numFmtId="0" fontId="7" fillId="0" borderId="0" xfId="0" applyFont="1" applyBorder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5" fontId="2" fillId="3" borderId="16" xfId="0" applyNumberFormat="1" applyFont="1" applyFill="1" applyBorder="1"/>
    <xf numFmtId="164" fontId="2" fillId="3" borderId="16" xfId="0" applyNumberFormat="1" applyFont="1" applyFill="1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/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/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7/SEPTIEMBRE%202017/E.FINANCIERO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02"/>
  <sheetViews>
    <sheetView showGridLines="0" tabSelected="1" topLeftCell="A459" zoomScaleNormal="100" workbookViewId="0">
      <selection activeCell="E444" sqref="E444"/>
    </sheetView>
  </sheetViews>
  <sheetFormatPr baseColWidth="10" defaultRowHeight="12.75"/>
  <cols>
    <col min="1" max="1" width="55.140625" style="3" bestFit="1" customWidth="1"/>
    <col min="2" max="2" width="16.42578125" style="3" bestFit="1" customWidth="1"/>
    <col min="3" max="3" width="17.140625" style="3" customWidth="1"/>
    <col min="4" max="4" width="19.140625" style="3" customWidth="1"/>
    <col min="5" max="5" width="17.140625" style="3" customWidth="1"/>
    <col min="6" max="6" width="14.85546875" style="3" bestFit="1" customWidth="1"/>
    <col min="7" max="8" width="11.42578125" style="3"/>
    <col min="9" max="9" width="11.7109375" style="3" bestFit="1" customWidth="1"/>
    <col min="10" max="16384" width="11.42578125" style="3"/>
  </cols>
  <sheetData>
    <row r="1" spans="1:6" ht="4.5" customHeight="1">
      <c r="A1" s="1"/>
      <c r="B1" s="1"/>
      <c r="C1" s="1"/>
      <c r="D1" s="1"/>
      <c r="E1" s="1"/>
      <c r="F1" s="2"/>
    </row>
    <row r="2" spans="1:6">
      <c r="A2" s="1" t="s">
        <v>0</v>
      </c>
      <c r="B2" s="1"/>
      <c r="C2" s="1"/>
      <c r="D2" s="1"/>
      <c r="E2" s="1"/>
      <c r="F2" s="1"/>
    </row>
    <row r="3" spans="1:6" ht="24" customHeight="1">
      <c r="A3" s="1" t="s">
        <v>1</v>
      </c>
      <c r="B3" s="1"/>
      <c r="C3" s="1"/>
      <c r="D3" s="1"/>
      <c r="E3" s="1"/>
      <c r="F3" s="1"/>
    </row>
    <row r="4" spans="1:6">
      <c r="A4" s="4"/>
      <c r="B4" s="5"/>
      <c r="C4" s="6"/>
      <c r="D4" s="6"/>
      <c r="E4" s="6"/>
    </row>
    <row r="5" spans="1:6">
      <c r="A5" s="7" t="s">
        <v>2</v>
      </c>
      <c r="B5" s="8" t="s">
        <v>3</v>
      </c>
      <c r="C5" s="9"/>
      <c r="D5" s="10"/>
      <c r="E5" s="11"/>
    </row>
    <row r="6" spans="1:6">
      <c r="A6" s="7"/>
      <c r="B6" s="12"/>
      <c r="C6" s="13"/>
      <c r="D6" s="14"/>
      <c r="E6" s="15"/>
    </row>
    <row r="7" spans="1:6">
      <c r="A7" s="16" t="s">
        <v>4</v>
      </c>
      <c r="B7" s="16"/>
      <c r="C7" s="16"/>
      <c r="D7" s="16"/>
      <c r="E7" s="16"/>
    </row>
    <row r="8" spans="1:6">
      <c r="A8" s="17"/>
      <c r="B8" s="12"/>
      <c r="C8" s="13"/>
      <c r="D8" s="14"/>
      <c r="E8" s="15"/>
    </row>
    <row r="9" spans="1:6">
      <c r="A9" s="18" t="s">
        <v>5</v>
      </c>
      <c r="B9" s="19"/>
      <c r="C9" s="6"/>
      <c r="D9" s="6"/>
      <c r="E9" s="6"/>
    </row>
    <row r="10" spans="1:6">
      <c r="A10" s="20"/>
      <c r="B10" s="5"/>
      <c r="C10" s="6"/>
      <c r="D10" s="6"/>
      <c r="E10" s="6"/>
    </row>
    <row r="11" spans="1:6">
      <c r="A11" s="21" t="s">
        <v>6</v>
      </c>
      <c r="B11" s="5"/>
      <c r="C11" s="6"/>
      <c r="D11" s="6"/>
      <c r="E11" s="6"/>
    </row>
    <row r="12" spans="1:6" ht="7.5" customHeight="1">
      <c r="B12" s="5"/>
    </row>
    <row r="13" spans="1:6">
      <c r="A13" s="22" t="s">
        <v>7</v>
      </c>
      <c r="B13" s="14"/>
      <c r="C13" s="14"/>
      <c r="D13" s="14"/>
    </row>
    <row r="14" spans="1:6">
      <c r="A14" s="23"/>
      <c r="B14" s="14"/>
      <c r="C14" s="14"/>
      <c r="D14" s="14"/>
    </row>
    <row r="15" spans="1:6" ht="20.25" customHeight="1">
      <c r="A15" s="24" t="s">
        <v>8</v>
      </c>
      <c r="B15" s="25" t="s">
        <v>9</v>
      </c>
      <c r="C15" s="25" t="s">
        <v>10</v>
      </c>
      <c r="D15" s="25" t="s">
        <v>11</v>
      </c>
    </row>
    <row r="16" spans="1:6">
      <c r="A16" s="26" t="s">
        <v>12</v>
      </c>
      <c r="B16" s="27"/>
      <c r="C16" s="27">
        <v>0</v>
      </c>
      <c r="D16" s="27">
        <v>0</v>
      </c>
    </row>
    <row r="17" spans="1:4">
      <c r="A17" s="28"/>
      <c r="B17" s="29"/>
      <c r="C17" s="29">
        <v>0</v>
      </c>
      <c r="D17" s="29">
        <v>0</v>
      </c>
    </row>
    <row r="18" spans="1:4">
      <c r="A18" s="28" t="s">
        <v>13</v>
      </c>
      <c r="B18" s="29"/>
      <c r="C18" s="30" t="s">
        <v>14</v>
      </c>
      <c r="D18" s="29">
        <v>0</v>
      </c>
    </row>
    <row r="19" spans="1:4">
      <c r="A19" s="28"/>
      <c r="B19" s="29"/>
      <c r="C19" s="29">
        <v>0</v>
      </c>
      <c r="D19" s="29">
        <v>0</v>
      </c>
    </row>
    <row r="20" spans="1:4">
      <c r="A20" s="31" t="s">
        <v>15</v>
      </c>
      <c r="B20" s="32"/>
      <c r="C20" s="32">
        <v>0</v>
      </c>
      <c r="D20" s="32">
        <v>0</v>
      </c>
    </row>
    <row r="21" spans="1:4">
      <c r="A21" s="23"/>
      <c r="B21" s="25">
        <f>SUM(B16:B20)</f>
        <v>0</v>
      </c>
      <c r="C21" s="25"/>
      <c r="D21" s="25">
        <f>SUM(D16:D20)</f>
        <v>0</v>
      </c>
    </row>
    <row r="22" spans="1:4" ht="7.5" customHeight="1">
      <c r="A22" s="23"/>
      <c r="B22" s="14"/>
      <c r="C22" s="14"/>
      <c r="D22" s="14"/>
    </row>
    <row r="23" spans="1:4">
      <c r="A23" s="23"/>
      <c r="B23" s="14"/>
      <c r="C23" s="14"/>
      <c r="D23" s="14"/>
    </row>
    <row r="24" spans="1:4">
      <c r="A24" s="22" t="s">
        <v>16</v>
      </c>
      <c r="B24" s="33"/>
      <c r="C24" s="14"/>
      <c r="D24" s="14"/>
    </row>
    <row r="26" spans="1:4" ht="18.75" customHeight="1">
      <c r="A26" s="24" t="s">
        <v>17</v>
      </c>
      <c r="B26" s="25" t="s">
        <v>9</v>
      </c>
      <c r="C26" s="25" t="s">
        <v>18</v>
      </c>
      <c r="D26" s="25" t="s">
        <v>19</v>
      </c>
    </row>
    <row r="27" spans="1:4">
      <c r="A27" s="28" t="s">
        <v>20</v>
      </c>
      <c r="B27" s="34"/>
      <c r="C27" s="34"/>
      <c r="D27" s="34"/>
    </row>
    <row r="28" spans="1:4">
      <c r="A28" s="35" t="s">
        <v>21</v>
      </c>
      <c r="B28" s="36">
        <v>0</v>
      </c>
      <c r="C28" s="36">
        <v>0</v>
      </c>
      <c r="D28" s="37">
        <v>563206</v>
      </c>
    </row>
    <row r="29" spans="1:4">
      <c r="A29" s="35" t="s">
        <v>22</v>
      </c>
      <c r="B29" s="37">
        <v>500000</v>
      </c>
      <c r="C29" s="37">
        <v>0</v>
      </c>
      <c r="D29" s="36">
        <v>0</v>
      </c>
    </row>
    <row r="30" spans="1:4" ht="14.25" customHeight="1">
      <c r="A30" s="28" t="s">
        <v>23</v>
      </c>
      <c r="B30" s="34"/>
      <c r="C30" s="38"/>
      <c r="D30" s="34"/>
    </row>
    <row r="31" spans="1:4" ht="14.25" customHeight="1">
      <c r="A31" s="31"/>
      <c r="B31" s="39"/>
      <c r="C31" s="39"/>
      <c r="D31" s="39"/>
    </row>
    <row r="32" spans="1:4" ht="14.25" customHeight="1">
      <c r="B32" s="40">
        <f>SUM(B27:B31)</f>
        <v>500000</v>
      </c>
      <c r="C32" s="40">
        <f>SUM(C27:C31)</f>
        <v>0</v>
      </c>
      <c r="D32" s="40">
        <f>SUM(D27:D31)</f>
        <v>563206</v>
      </c>
    </row>
    <row r="33" spans="1:5" ht="14.25" customHeight="1">
      <c r="B33" s="41"/>
      <c r="C33" s="41"/>
      <c r="D33" s="41"/>
    </row>
    <row r="34" spans="1:5" ht="14.25" customHeight="1"/>
    <row r="35" spans="1:5" ht="23.25" customHeight="1">
      <c r="A35" s="24" t="s">
        <v>24</v>
      </c>
      <c r="B35" s="25" t="s">
        <v>9</v>
      </c>
      <c r="C35" s="25" t="s">
        <v>25</v>
      </c>
      <c r="D35" s="25" t="s">
        <v>26</v>
      </c>
      <c r="E35" s="25" t="s">
        <v>27</v>
      </c>
    </row>
    <row r="36" spans="1:5" ht="12.75" customHeight="1">
      <c r="A36" s="28" t="s">
        <v>28</v>
      </c>
      <c r="B36" s="42">
        <f>SUM(B37:B41)</f>
        <v>2052965.5500000003</v>
      </c>
      <c r="C36" s="34"/>
      <c r="D36" s="34"/>
      <c r="E36" s="34"/>
    </row>
    <row r="37" spans="1:5" ht="12.75" customHeight="1">
      <c r="A37" s="43" t="s">
        <v>29</v>
      </c>
      <c r="B37" s="34">
        <v>14255.04</v>
      </c>
      <c r="C37" s="34"/>
      <c r="D37" s="34"/>
      <c r="E37" s="34"/>
    </row>
    <row r="38" spans="1:5" ht="12.75" customHeight="1">
      <c r="A38" s="43" t="s">
        <v>30</v>
      </c>
      <c r="B38" s="34">
        <v>0</v>
      </c>
      <c r="C38" s="34"/>
      <c r="D38" s="34"/>
      <c r="E38" s="34"/>
    </row>
    <row r="39" spans="1:5" ht="12.75" customHeight="1">
      <c r="A39" s="43" t="s">
        <v>31</v>
      </c>
      <c r="B39" s="34">
        <v>1668237.33</v>
      </c>
      <c r="C39" s="34"/>
      <c r="D39" s="34"/>
      <c r="E39" s="34"/>
    </row>
    <row r="40" spans="1:5" ht="12.75" customHeight="1">
      <c r="A40" s="43" t="s">
        <v>32</v>
      </c>
      <c r="B40" s="34">
        <v>5248.37</v>
      </c>
      <c r="C40" s="34"/>
      <c r="D40" s="34"/>
      <c r="E40" s="34"/>
    </row>
    <row r="41" spans="1:5" ht="12.75" customHeight="1">
      <c r="A41" s="43" t="s">
        <v>33</v>
      </c>
      <c r="B41" s="34">
        <v>365224.81</v>
      </c>
      <c r="C41" s="34"/>
      <c r="D41" s="34"/>
      <c r="E41" s="34"/>
    </row>
    <row r="42" spans="1:5" ht="12.75" customHeight="1">
      <c r="A42" s="28" t="s">
        <v>34</v>
      </c>
      <c r="B42" s="42">
        <f>B43</f>
        <v>38500</v>
      </c>
      <c r="C42" s="34"/>
      <c r="D42" s="34"/>
      <c r="E42" s="34"/>
    </row>
    <row r="43" spans="1:5" ht="12.75" customHeight="1">
      <c r="A43" s="44" t="s">
        <v>35</v>
      </c>
      <c r="B43" s="39">
        <v>38500</v>
      </c>
      <c r="C43" s="39"/>
      <c r="D43" s="39"/>
      <c r="E43" s="39"/>
    </row>
    <row r="44" spans="1:5" ht="14.25" customHeight="1">
      <c r="B44" s="40">
        <f>B36+B42</f>
        <v>2091465.5500000003</v>
      </c>
      <c r="C44" s="25">
        <f>SUM(C35:C43)</f>
        <v>0</v>
      </c>
      <c r="D44" s="25">
        <f>SUM(D35:D43)</f>
        <v>0</v>
      </c>
      <c r="E44" s="25">
        <f>SUM(E35:E43)</f>
        <v>0</v>
      </c>
    </row>
    <row r="45" spans="1:5" ht="14.25" customHeight="1">
      <c r="B45" s="45"/>
      <c r="C45" s="46"/>
      <c r="D45" s="46"/>
      <c r="E45" s="46"/>
    </row>
    <row r="46" spans="1:5" ht="14.25" customHeight="1">
      <c r="B46" s="45"/>
      <c r="C46" s="46"/>
      <c r="D46" s="46"/>
      <c r="E46" s="46"/>
    </row>
    <row r="47" spans="1:5" ht="14.25" customHeight="1">
      <c r="B47" s="45"/>
      <c r="C47" s="46"/>
      <c r="D47" s="46"/>
      <c r="E47" s="46"/>
    </row>
    <row r="48" spans="1:5" ht="14.25" customHeight="1">
      <c r="B48" s="45"/>
      <c r="C48" s="46"/>
      <c r="D48" s="46"/>
      <c r="E48" s="46"/>
    </row>
    <row r="49" spans="1:6" ht="14.25" customHeight="1">
      <c r="B49" s="45"/>
      <c r="C49" s="46"/>
      <c r="D49" s="46"/>
      <c r="E49" s="46"/>
    </row>
    <row r="50" spans="1:6" ht="14.25" customHeight="1"/>
    <row r="51" spans="1:6" ht="14.25" customHeight="1">
      <c r="A51" s="22" t="s">
        <v>36</v>
      </c>
    </row>
    <row r="52" spans="1:6" ht="14.25" customHeight="1">
      <c r="A52" s="47"/>
    </row>
    <row r="53" spans="1:6" ht="24" customHeight="1">
      <c r="A53" s="24" t="s">
        <v>37</v>
      </c>
      <c r="B53" s="25" t="s">
        <v>9</v>
      </c>
      <c r="C53" s="25" t="s">
        <v>38</v>
      </c>
    </row>
    <row r="54" spans="1:6" ht="12.75" customHeight="1">
      <c r="A54" s="26" t="s">
        <v>39</v>
      </c>
      <c r="B54" s="27"/>
      <c r="C54" s="27">
        <v>0</v>
      </c>
    </row>
    <row r="55" spans="1:6" ht="12.75" customHeight="1">
      <c r="A55" s="43" t="s">
        <v>40</v>
      </c>
      <c r="B55" s="34">
        <v>0</v>
      </c>
      <c r="C55" s="29">
        <v>0</v>
      </c>
    </row>
    <row r="56" spans="1:6" ht="12.75" customHeight="1">
      <c r="A56" s="31" t="s">
        <v>41</v>
      </c>
      <c r="B56" s="29"/>
      <c r="C56" s="29"/>
    </row>
    <row r="57" spans="1:6" ht="14.25" customHeight="1">
      <c r="A57" s="48"/>
      <c r="B57" s="40">
        <f>SUM(B53:B56)</f>
        <v>0</v>
      </c>
      <c r="C57" s="25"/>
    </row>
    <row r="58" spans="1:6" ht="14.25" customHeight="1">
      <c r="A58" s="48"/>
      <c r="B58" s="49"/>
      <c r="C58" s="49"/>
    </row>
    <row r="59" spans="1:6" ht="14.25" customHeight="1">
      <c r="A59" s="22" t="s">
        <v>42</v>
      </c>
    </row>
    <row r="60" spans="1:6" ht="14.25" customHeight="1">
      <c r="A60" s="47"/>
    </row>
    <row r="61" spans="1:6" ht="27.75" customHeight="1">
      <c r="A61" s="24" t="s">
        <v>43</v>
      </c>
      <c r="B61" s="25" t="s">
        <v>9</v>
      </c>
      <c r="C61" s="25" t="s">
        <v>10</v>
      </c>
      <c r="D61" s="25" t="s">
        <v>44</v>
      </c>
      <c r="E61" s="50" t="s">
        <v>45</v>
      </c>
      <c r="F61" s="25" t="s">
        <v>46</v>
      </c>
    </row>
    <row r="62" spans="1:6" ht="12.75" customHeight="1">
      <c r="A62" s="51" t="s">
        <v>47</v>
      </c>
      <c r="B62" s="27"/>
      <c r="C62" s="52" t="s">
        <v>48</v>
      </c>
      <c r="D62" s="52"/>
      <c r="E62" s="52"/>
      <c r="F62" s="27">
        <v>0</v>
      </c>
    </row>
    <row r="63" spans="1:6" ht="12.75" customHeight="1">
      <c r="A63" s="53"/>
      <c r="B63" s="32"/>
      <c r="C63" s="32">
        <v>0</v>
      </c>
      <c r="D63" s="32">
        <v>0</v>
      </c>
      <c r="E63" s="32">
        <v>0</v>
      </c>
      <c r="F63" s="32">
        <v>0</v>
      </c>
    </row>
    <row r="64" spans="1:6" ht="15" customHeight="1">
      <c r="A64" s="48"/>
      <c r="B64" s="25">
        <f>SUM(B61:B63)</f>
        <v>0</v>
      </c>
      <c r="C64" s="54">
        <v>0</v>
      </c>
      <c r="D64" s="54">
        <v>0</v>
      </c>
      <c r="E64" s="54">
        <v>0</v>
      </c>
      <c r="F64" s="54">
        <v>0</v>
      </c>
    </row>
    <row r="65" spans="1:6">
      <c r="A65" s="48"/>
      <c r="B65" s="55"/>
      <c r="C65" s="55"/>
      <c r="D65" s="55"/>
      <c r="E65" s="55"/>
      <c r="F65" s="55"/>
    </row>
    <row r="66" spans="1:6">
      <c r="A66" s="48"/>
      <c r="B66" s="55"/>
      <c r="C66" s="55"/>
      <c r="D66" s="55"/>
      <c r="E66" s="55"/>
      <c r="F66" s="55"/>
    </row>
    <row r="67" spans="1:6" ht="26.25" customHeight="1">
      <c r="A67" s="24" t="s">
        <v>49</v>
      </c>
      <c r="B67" s="25" t="s">
        <v>9</v>
      </c>
      <c r="C67" s="25" t="s">
        <v>10</v>
      </c>
      <c r="D67" s="25" t="s">
        <v>50</v>
      </c>
      <c r="E67" s="55"/>
      <c r="F67" s="55"/>
    </row>
    <row r="68" spans="1:6" ht="12.75" customHeight="1">
      <c r="A68" s="28" t="s">
        <v>51</v>
      </c>
      <c r="B68" s="29"/>
      <c r="C68" s="56" t="s">
        <v>48</v>
      </c>
      <c r="D68" s="29">
        <v>0</v>
      </c>
      <c r="E68" s="55"/>
      <c r="F68" s="55"/>
    </row>
    <row r="69" spans="1:6" ht="12.75" customHeight="1">
      <c r="A69" s="28"/>
      <c r="B69" s="29"/>
      <c r="C69" s="29">
        <v>0</v>
      </c>
      <c r="D69" s="29">
        <v>0</v>
      </c>
      <c r="E69" s="55"/>
      <c r="F69" s="55"/>
    </row>
    <row r="70" spans="1:6" ht="16.5" customHeight="1">
      <c r="A70" s="57"/>
      <c r="B70" s="25">
        <f>SUM(B68:B69)</f>
        <v>0</v>
      </c>
      <c r="C70" s="58"/>
      <c r="D70" s="59"/>
      <c r="E70" s="55"/>
      <c r="F70" s="55"/>
    </row>
    <row r="71" spans="1:6" ht="12.75" customHeight="1">
      <c r="A71" s="48"/>
      <c r="B71" s="55"/>
      <c r="C71" s="55"/>
      <c r="D71" s="55"/>
      <c r="E71" s="55"/>
      <c r="F71" s="55"/>
    </row>
    <row r="72" spans="1:6" ht="8.25" customHeight="1">
      <c r="A72" s="47"/>
    </row>
    <row r="73" spans="1:6">
      <c r="A73" s="22" t="s">
        <v>52</v>
      </c>
    </row>
    <row r="74" spans="1:6">
      <c r="A74" s="47"/>
    </row>
    <row r="75" spans="1:6" ht="24" customHeight="1">
      <c r="A75" s="24" t="s">
        <v>53</v>
      </c>
      <c r="B75" s="25" t="s">
        <v>54</v>
      </c>
      <c r="C75" s="25" t="s">
        <v>55</v>
      </c>
      <c r="D75" s="25" t="s">
        <v>56</v>
      </c>
      <c r="E75" s="25" t="s">
        <v>57</v>
      </c>
    </row>
    <row r="76" spans="1:6" ht="12.75" customHeight="1">
      <c r="A76" s="26" t="s">
        <v>58</v>
      </c>
      <c r="B76" s="42">
        <f>SUM(B77:B81)</f>
        <v>97638722.149999991</v>
      </c>
      <c r="C76" s="42">
        <f>SUM(C77:C81)</f>
        <v>97638722.149999991</v>
      </c>
      <c r="D76" s="42">
        <f>SUM(D77:D81)</f>
        <v>0</v>
      </c>
      <c r="E76" s="60">
        <v>0</v>
      </c>
    </row>
    <row r="77" spans="1:6" ht="12.75" customHeight="1">
      <c r="A77" s="43" t="s">
        <v>59</v>
      </c>
      <c r="B77" s="37">
        <v>14916639.51</v>
      </c>
      <c r="C77" s="37">
        <v>14916639.51</v>
      </c>
      <c r="D77" s="34">
        <v>0</v>
      </c>
      <c r="E77" s="34"/>
    </row>
    <row r="78" spans="1:6" ht="12.75" customHeight="1">
      <c r="A78" s="43" t="s">
        <v>60</v>
      </c>
      <c r="B78" s="37">
        <v>127609.65</v>
      </c>
      <c r="C78" s="37">
        <v>127609.65</v>
      </c>
      <c r="D78" s="34">
        <v>0</v>
      </c>
      <c r="E78" s="34"/>
    </row>
    <row r="79" spans="1:6" ht="12.75" customHeight="1">
      <c r="A79" s="43" t="s">
        <v>61</v>
      </c>
      <c r="B79" s="37">
        <v>59789621.409999996</v>
      </c>
      <c r="C79" s="37">
        <v>59789621.409999996</v>
      </c>
      <c r="D79" s="34">
        <v>0</v>
      </c>
      <c r="E79" s="34"/>
    </row>
    <row r="80" spans="1:6" ht="12.75" customHeight="1">
      <c r="A80" s="43" t="s">
        <v>62</v>
      </c>
      <c r="B80" s="37">
        <v>18616714.199999999</v>
      </c>
      <c r="C80" s="37">
        <v>18616714.199999999</v>
      </c>
      <c r="D80" s="34">
        <v>0</v>
      </c>
      <c r="E80" s="34"/>
    </row>
    <row r="81" spans="1:5" ht="12.75" customHeight="1">
      <c r="A81" s="43" t="s">
        <v>63</v>
      </c>
      <c r="B81" s="37">
        <v>4188137.38</v>
      </c>
      <c r="C81" s="37">
        <v>4188137.38</v>
      </c>
      <c r="D81" s="34">
        <v>0</v>
      </c>
      <c r="E81" s="34"/>
    </row>
    <row r="82" spans="1:5" ht="12.75" customHeight="1">
      <c r="A82" s="28" t="s">
        <v>64</v>
      </c>
      <c r="B82" s="42">
        <f>SUM(B83:B110)</f>
        <v>94167086.189999998</v>
      </c>
      <c r="C82" s="42">
        <f>SUM(C83:C110)</f>
        <v>92448512.729999989</v>
      </c>
      <c r="D82" s="42">
        <f>SUM(D83:D110)</f>
        <v>-1718573.4599999997</v>
      </c>
      <c r="E82" s="34">
        <v>0</v>
      </c>
    </row>
    <row r="83" spans="1:5" ht="12.75" customHeight="1">
      <c r="A83" s="43" t="s">
        <v>65</v>
      </c>
      <c r="B83" s="37">
        <v>1702831.6</v>
      </c>
      <c r="C83" s="37">
        <v>1719257.85</v>
      </c>
      <c r="D83" s="37">
        <f>C83-B83</f>
        <v>16426.25</v>
      </c>
      <c r="E83" s="61">
        <v>0</v>
      </c>
    </row>
    <row r="84" spans="1:5" ht="12.75" customHeight="1">
      <c r="A84" s="43" t="s">
        <v>66</v>
      </c>
      <c r="B84" s="37">
        <v>6073574.1699999999</v>
      </c>
      <c r="C84" s="37">
        <v>6060882.8099999996</v>
      </c>
      <c r="D84" s="37">
        <f t="shared" ref="D84:D110" si="0">C84-B84</f>
        <v>-12691.360000000335</v>
      </c>
      <c r="E84" s="61">
        <v>0</v>
      </c>
    </row>
    <row r="85" spans="1:5" ht="12.75" customHeight="1">
      <c r="A85" s="43" t="s">
        <v>67</v>
      </c>
      <c r="B85" s="37">
        <v>10640071.34</v>
      </c>
      <c r="C85" s="37">
        <v>10618673.449999999</v>
      </c>
      <c r="D85" s="37">
        <f t="shared" si="0"/>
        <v>-21397.890000000596</v>
      </c>
      <c r="E85" s="61">
        <v>0</v>
      </c>
    </row>
    <row r="86" spans="1:5" ht="12.75" customHeight="1">
      <c r="A86" s="43" t="s">
        <v>68</v>
      </c>
      <c r="B86" s="37">
        <v>14149540.5</v>
      </c>
      <c r="C86" s="37">
        <v>12879353.220000001</v>
      </c>
      <c r="D86" s="37">
        <f t="shared" si="0"/>
        <v>-1270187.2799999993</v>
      </c>
      <c r="E86" s="61">
        <v>0</v>
      </c>
    </row>
    <row r="87" spans="1:5" ht="12.75" customHeight="1">
      <c r="A87" s="43" t="s">
        <v>69</v>
      </c>
      <c r="B87" s="37">
        <v>1605220.14</v>
      </c>
      <c r="C87" s="37">
        <v>1596257.78</v>
      </c>
      <c r="D87" s="37">
        <f t="shared" si="0"/>
        <v>-8962.3599999998696</v>
      </c>
      <c r="E87" s="61">
        <v>0</v>
      </c>
    </row>
    <row r="88" spans="1:5" ht="12.75" customHeight="1">
      <c r="A88" s="43" t="s">
        <v>70</v>
      </c>
      <c r="B88" s="37">
        <v>2429610.19</v>
      </c>
      <c r="C88" s="37">
        <v>2280719.77</v>
      </c>
      <c r="D88" s="37">
        <f t="shared" si="0"/>
        <v>-148890.41999999993</v>
      </c>
      <c r="E88" s="61">
        <v>0</v>
      </c>
    </row>
    <row r="89" spans="1:5" ht="12.75" customHeight="1">
      <c r="A89" s="43" t="s">
        <v>71</v>
      </c>
      <c r="B89" s="37">
        <v>1238853.6200000001</v>
      </c>
      <c r="C89" s="37">
        <v>1233238.8999999999</v>
      </c>
      <c r="D89" s="37">
        <f t="shared" si="0"/>
        <v>-5614.7200000002049</v>
      </c>
      <c r="E89" s="61">
        <v>0</v>
      </c>
    </row>
    <row r="90" spans="1:5" ht="12.75" customHeight="1">
      <c r="A90" s="43" t="s">
        <v>72</v>
      </c>
      <c r="B90" s="37">
        <v>180437.55</v>
      </c>
      <c r="C90" s="37">
        <v>180437.55</v>
      </c>
      <c r="D90" s="37">
        <f t="shared" si="0"/>
        <v>0</v>
      </c>
      <c r="E90" s="61">
        <v>0</v>
      </c>
    </row>
    <row r="91" spans="1:5" ht="12.75" customHeight="1">
      <c r="A91" s="43" t="s">
        <v>73</v>
      </c>
      <c r="B91" s="37">
        <v>147673.48000000001</v>
      </c>
      <c r="C91" s="37">
        <v>147673.48000000001</v>
      </c>
      <c r="D91" s="37">
        <f t="shared" si="0"/>
        <v>0</v>
      </c>
      <c r="E91" s="61">
        <v>0</v>
      </c>
    </row>
    <row r="92" spans="1:5" ht="12.75" customHeight="1">
      <c r="A92" s="43" t="s">
        <v>74</v>
      </c>
      <c r="B92" s="37">
        <v>16293.36</v>
      </c>
      <c r="C92" s="37">
        <v>16293.36</v>
      </c>
      <c r="D92" s="37">
        <f t="shared" si="0"/>
        <v>0</v>
      </c>
      <c r="E92" s="61">
        <v>0</v>
      </c>
    </row>
    <row r="93" spans="1:5" ht="12.75" customHeight="1">
      <c r="A93" s="43" t="s">
        <v>75</v>
      </c>
      <c r="B93" s="37">
        <v>489780.06</v>
      </c>
      <c r="C93" s="37">
        <v>489780.06</v>
      </c>
      <c r="D93" s="37">
        <f t="shared" si="0"/>
        <v>0</v>
      </c>
      <c r="E93" s="61">
        <v>0</v>
      </c>
    </row>
    <row r="94" spans="1:5" ht="12.75" customHeight="1">
      <c r="A94" s="43" t="s">
        <v>76</v>
      </c>
      <c r="B94" s="37">
        <v>889494.04</v>
      </c>
      <c r="C94" s="37">
        <v>889494.04</v>
      </c>
      <c r="D94" s="37">
        <f t="shared" si="0"/>
        <v>0</v>
      </c>
      <c r="E94" s="61">
        <v>0</v>
      </c>
    </row>
    <row r="95" spans="1:5" ht="12.75" customHeight="1">
      <c r="A95" s="43" t="s">
        <v>77</v>
      </c>
      <c r="B95" s="37">
        <v>4460</v>
      </c>
      <c r="C95" s="37">
        <v>4460</v>
      </c>
      <c r="D95" s="37">
        <f t="shared" si="0"/>
        <v>0</v>
      </c>
      <c r="E95" s="61">
        <v>0</v>
      </c>
    </row>
    <row r="96" spans="1:5" ht="12.75" customHeight="1">
      <c r="A96" s="43" t="s">
        <v>78</v>
      </c>
      <c r="B96" s="37">
        <v>4495750.18</v>
      </c>
      <c r="C96" s="37">
        <v>4495750.18</v>
      </c>
      <c r="D96" s="37">
        <f t="shared" si="0"/>
        <v>0</v>
      </c>
      <c r="E96" s="61">
        <v>0</v>
      </c>
    </row>
    <row r="97" spans="1:5" ht="12.75" customHeight="1">
      <c r="A97" s="43" t="s">
        <v>79</v>
      </c>
      <c r="B97" s="37">
        <v>7665243.5300000003</v>
      </c>
      <c r="C97" s="37">
        <v>7418618.5300000003</v>
      </c>
      <c r="D97" s="37">
        <f t="shared" si="0"/>
        <v>-246625</v>
      </c>
      <c r="E97" s="61">
        <v>0</v>
      </c>
    </row>
    <row r="98" spans="1:5" ht="12.75" customHeight="1">
      <c r="A98" s="44" t="s">
        <v>80</v>
      </c>
      <c r="B98" s="62">
        <v>6663771.0099999998</v>
      </c>
      <c r="C98" s="62">
        <v>6663771.0099999998</v>
      </c>
      <c r="D98" s="62">
        <f t="shared" si="0"/>
        <v>0</v>
      </c>
      <c r="E98" s="63">
        <v>0</v>
      </c>
    </row>
    <row r="99" spans="1:5" ht="12.75" customHeight="1">
      <c r="A99" s="64" t="s">
        <v>81</v>
      </c>
      <c r="B99" s="65">
        <v>15113659.439999999</v>
      </c>
      <c r="C99" s="65">
        <v>15113659.439999999</v>
      </c>
      <c r="D99" s="65">
        <f t="shared" si="0"/>
        <v>0</v>
      </c>
      <c r="E99" s="66">
        <v>0</v>
      </c>
    </row>
    <row r="100" spans="1:5" ht="12.75" customHeight="1">
      <c r="A100" s="43" t="s">
        <v>82</v>
      </c>
      <c r="B100" s="37">
        <v>278776</v>
      </c>
      <c r="C100" s="37">
        <v>278776</v>
      </c>
      <c r="D100" s="37">
        <f t="shared" si="0"/>
        <v>0</v>
      </c>
      <c r="E100" s="61">
        <v>0</v>
      </c>
    </row>
    <row r="101" spans="1:5" ht="12.75" customHeight="1">
      <c r="A101" s="43" t="s">
        <v>83</v>
      </c>
      <c r="B101" s="37">
        <v>710195.75</v>
      </c>
      <c r="C101" s="37">
        <v>708853.74</v>
      </c>
      <c r="D101" s="37">
        <f t="shared" si="0"/>
        <v>-1342.0100000000093</v>
      </c>
      <c r="E101" s="61">
        <v>0</v>
      </c>
    </row>
    <row r="102" spans="1:5" ht="12.75" customHeight="1">
      <c r="A102" s="43" t="s">
        <v>84</v>
      </c>
      <c r="B102" s="37">
        <v>2638991.66</v>
      </c>
      <c r="C102" s="37">
        <v>2629955.81</v>
      </c>
      <c r="D102" s="37">
        <f t="shared" si="0"/>
        <v>-9035.8500000000931</v>
      </c>
      <c r="E102" s="61">
        <v>0</v>
      </c>
    </row>
    <row r="103" spans="1:5" ht="12.75" customHeight="1">
      <c r="A103" s="43" t="s">
        <v>85</v>
      </c>
      <c r="B103" s="37">
        <v>9108953.7799999993</v>
      </c>
      <c r="C103" s="37">
        <v>9127815.5800000001</v>
      </c>
      <c r="D103" s="37">
        <f t="shared" si="0"/>
        <v>18861.800000000745</v>
      </c>
      <c r="E103" s="61">
        <v>0</v>
      </c>
    </row>
    <row r="104" spans="1:5" ht="12.75" customHeight="1">
      <c r="A104" s="43" t="s">
        <v>86</v>
      </c>
      <c r="B104" s="37">
        <v>5301675.8600000003</v>
      </c>
      <c r="C104" s="37">
        <v>5272561.24</v>
      </c>
      <c r="D104" s="37">
        <f t="shared" si="0"/>
        <v>-29114.620000000112</v>
      </c>
      <c r="E104" s="61">
        <v>0</v>
      </c>
    </row>
    <row r="105" spans="1:5" ht="12.75" customHeight="1">
      <c r="A105" s="43" t="s">
        <v>87</v>
      </c>
      <c r="B105" s="37">
        <v>1769165.34</v>
      </c>
      <c r="C105" s="37">
        <v>1769165.34</v>
      </c>
      <c r="D105" s="37">
        <f t="shared" si="0"/>
        <v>0</v>
      </c>
      <c r="E105" s="61">
        <v>0</v>
      </c>
    </row>
    <row r="106" spans="1:5" ht="12.75" customHeight="1">
      <c r="A106" s="43" t="s">
        <v>88</v>
      </c>
      <c r="B106" s="37">
        <v>2823.18</v>
      </c>
      <c r="C106" s="37">
        <v>2823.18</v>
      </c>
      <c r="D106" s="37">
        <f t="shared" si="0"/>
        <v>0</v>
      </c>
      <c r="E106" s="61">
        <v>0</v>
      </c>
    </row>
    <row r="107" spans="1:5" ht="12.75" customHeight="1">
      <c r="A107" s="43" t="s">
        <v>89</v>
      </c>
      <c r="B107" s="37">
        <v>225035.02</v>
      </c>
      <c r="C107" s="37">
        <v>225035.02</v>
      </c>
      <c r="D107" s="37">
        <f t="shared" si="0"/>
        <v>0</v>
      </c>
      <c r="E107" s="61">
        <v>0</v>
      </c>
    </row>
    <row r="108" spans="1:5" ht="12.75" customHeight="1">
      <c r="A108" s="43" t="s">
        <v>90</v>
      </c>
      <c r="B108" s="37">
        <v>40215.5</v>
      </c>
      <c r="C108" s="37">
        <v>40215.5</v>
      </c>
      <c r="D108" s="37">
        <f t="shared" si="0"/>
        <v>0</v>
      </c>
      <c r="E108" s="61">
        <v>0</v>
      </c>
    </row>
    <row r="109" spans="1:5" ht="12.75" customHeight="1">
      <c r="A109" s="43" t="s">
        <v>91</v>
      </c>
      <c r="B109" s="37">
        <v>570430.89</v>
      </c>
      <c r="C109" s="37">
        <v>570430.89</v>
      </c>
      <c r="D109" s="37">
        <f t="shared" si="0"/>
        <v>0</v>
      </c>
      <c r="E109" s="61">
        <v>0</v>
      </c>
    </row>
    <row r="110" spans="1:5" ht="12.75" customHeight="1">
      <c r="A110" s="43" t="s">
        <v>92</v>
      </c>
      <c r="B110" s="37">
        <v>14559</v>
      </c>
      <c r="C110" s="37">
        <v>14559</v>
      </c>
      <c r="D110" s="37">
        <f t="shared" si="0"/>
        <v>0</v>
      </c>
      <c r="E110" s="61">
        <v>0</v>
      </c>
    </row>
    <row r="111" spans="1:5" ht="12.75" customHeight="1">
      <c r="A111" s="28" t="s">
        <v>93</v>
      </c>
      <c r="B111" s="42">
        <f>SUM(B112:B128)</f>
        <v>-67221911.760000005</v>
      </c>
      <c r="C111" s="42">
        <f>SUM(C112:C128)</f>
        <v>-65454738.36999999</v>
      </c>
      <c r="D111" s="42">
        <f>SUM(D112:D128)</f>
        <v>1767173.3900000004</v>
      </c>
      <c r="E111" s="34"/>
    </row>
    <row r="112" spans="1:5" ht="12.75" customHeight="1">
      <c r="A112" s="43" t="s">
        <v>94</v>
      </c>
      <c r="B112" s="37">
        <v>-27117.040000000001</v>
      </c>
      <c r="C112" s="37">
        <v>-27117.040000000001</v>
      </c>
      <c r="D112" s="37">
        <v>0</v>
      </c>
      <c r="E112" s="34"/>
    </row>
    <row r="113" spans="1:6" ht="12.75" customHeight="1">
      <c r="A113" s="43" t="s">
        <v>95</v>
      </c>
      <c r="B113" s="37">
        <v>-5743657.4299999997</v>
      </c>
      <c r="C113" s="37">
        <v>-5732235.3700000001</v>
      </c>
      <c r="D113" s="37">
        <v>11422.06</v>
      </c>
      <c r="E113" s="34">
        <v>0</v>
      </c>
    </row>
    <row r="114" spans="1:6" ht="12.75" customHeight="1">
      <c r="A114" s="43" t="s">
        <v>96</v>
      </c>
      <c r="B114" s="37">
        <v>-14559</v>
      </c>
      <c r="C114" s="37">
        <v>-14559</v>
      </c>
      <c r="D114" s="37">
        <v>0</v>
      </c>
      <c r="E114" s="34">
        <v>0</v>
      </c>
    </row>
    <row r="115" spans="1:6" ht="12.75" customHeight="1">
      <c r="A115" s="43" t="s">
        <v>97</v>
      </c>
      <c r="B115" s="37">
        <v>-20320221.23</v>
      </c>
      <c r="C115" s="37">
        <v>-19022374.629999999</v>
      </c>
      <c r="D115" s="37">
        <v>1297846.6000000001</v>
      </c>
      <c r="E115" s="34"/>
    </row>
    <row r="116" spans="1:6" ht="12.75" customHeight="1">
      <c r="A116" s="43" t="s">
        <v>98</v>
      </c>
      <c r="B116" s="37">
        <v>-2540825.61</v>
      </c>
      <c r="C116" s="37">
        <v>-2386849.39</v>
      </c>
      <c r="D116" s="37">
        <v>153976.22</v>
      </c>
      <c r="E116" s="34"/>
    </row>
    <row r="117" spans="1:6" ht="12.75" customHeight="1">
      <c r="A117" s="43" t="s">
        <v>99</v>
      </c>
      <c r="B117" s="37">
        <v>-260165.71</v>
      </c>
      <c r="C117" s="37">
        <v>-242213.42</v>
      </c>
      <c r="D117" s="37">
        <v>17952.29</v>
      </c>
      <c r="E117" s="34"/>
    </row>
    <row r="118" spans="1:6" ht="12.75" customHeight="1">
      <c r="A118" s="43" t="s">
        <v>100</v>
      </c>
      <c r="B118" s="37">
        <v>-68895.740000000005</v>
      </c>
      <c r="C118" s="37">
        <v>-68895.740000000005</v>
      </c>
      <c r="D118" s="37">
        <v>0</v>
      </c>
      <c r="E118" s="34"/>
    </row>
    <row r="119" spans="1:6" ht="12.75" customHeight="1">
      <c r="A119" s="43" t="s">
        <v>101</v>
      </c>
      <c r="B119" s="37">
        <v>-26809.5</v>
      </c>
      <c r="C119" s="37">
        <v>-26809.5</v>
      </c>
      <c r="D119" s="37">
        <v>0</v>
      </c>
      <c r="E119" s="34"/>
    </row>
    <row r="120" spans="1:6" ht="12.75" customHeight="1">
      <c r="A120" s="43" t="s">
        <v>102</v>
      </c>
      <c r="B120" s="37">
        <v>-980274.31</v>
      </c>
      <c r="C120" s="37">
        <v>-980274.31</v>
      </c>
      <c r="D120" s="37">
        <v>0</v>
      </c>
      <c r="E120" s="34"/>
    </row>
    <row r="121" spans="1:6" ht="12.75" customHeight="1">
      <c r="A121" s="43" t="s">
        <v>103</v>
      </c>
      <c r="B121" s="37">
        <v>-4460</v>
      </c>
      <c r="C121" s="37">
        <v>-4460</v>
      </c>
      <c r="D121" s="37">
        <v>0</v>
      </c>
      <c r="E121" s="34"/>
    </row>
    <row r="122" spans="1:6" ht="12.75" customHeight="1">
      <c r="A122" s="43" t="s">
        <v>104</v>
      </c>
      <c r="B122" s="37">
        <v>-9019818.1099999994</v>
      </c>
      <c r="C122" s="37">
        <v>-8773193.1099999994</v>
      </c>
      <c r="D122" s="37">
        <v>246625</v>
      </c>
      <c r="E122" s="34"/>
    </row>
    <row r="123" spans="1:6" ht="12.75" customHeight="1">
      <c r="A123" s="43" t="s">
        <v>105</v>
      </c>
      <c r="B123" s="37">
        <v>-18486037.260000002</v>
      </c>
      <c r="C123" s="37">
        <v>-18486037.260000002</v>
      </c>
      <c r="D123" s="37">
        <v>0</v>
      </c>
      <c r="E123" s="34"/>
      <c r="F123" s="67"/>
    </row>
    <row r="124" spans="1:6" ht="12.75" customHeight="1">
      <c r="A124" s="43" t="s">
        <v>106</v>
      </c>
      <c r="B124" s="37">
        <v>-27608.47</v>
      </c>
      <c r="C124" s="37">
        <v>-27608.47</v>
      </c>
      <c r="D124" s="37">
        <v>0</v>
      </c>
      <c r="E124" s="34"/>
    </row>
    <row r="125" spans="1:6" ht="12.75" customHeight="1">
      <c r="A125" s="43" t="s">
        <v>107</v>
      </c>
      <c r="B125" s="37">
        <v>-2815878.55</v>
      </c>
      <c r="C125" s="37">
        <v>-2805641.95</v>
      </c>
      <c r="D125" s="37">
        <v>10236.6</v>
      </c>
      <c r="E125" s="34"/>
    </row>
    <row r="126" spans="1:6" ht="12.75" customHeight="1">
      <c r="A126" s="43" t="s">
        <v>108</v>
      </c>
      <c r="B126" s="37">
        <v>-6318440.3799999999</v>
      </c>
      <c r="C126" s="37">
        <v>-6289325.7599999998</v>
      </c>
      <c r="D126" s="37">
        <v>29114.62</v>
      </c>
      <c r="E126" s="34"/>
    </row>
    <row r="127" spans="1:6" ht="12.75" customHeight="1">
      <c r="A127" s="43" t="s">
        <v>109</v>
      </c>
      <c r="B127" s="37">
        <v>-470838.55</v>
      </c>
      <c r="C127" s="37">
        <v>-470838.55</v>
      </c>
      <c r="D127" s="37">
        <v>0</v>
      </c>
      <c r="E127" s="34"/>
    </row>
    <row r="128" spans="1:6" ht="12.75" customHeight="1">
      <c r="A128" s="44" t="s">
        <v>110</v>
      </c>
      <c r="B128" s="37">
        <v>-96304.87</v>
      </c>
      <c r="C128" s="37">
        <v>-96304.87</v>
      </c>
      <c r="D128" s="37">
        <v>0</v>
      </c>
      <c r="E128" s="39">
        <v>0</v>
      </c>
    </row>
    <row r="129" spans="1:5" ht="18" customHeight="1">
      <c r="B129" s="40">
        <f>B76+B82+B111</f>
        <v>124583896.57999997</v>
      </c>
      <c r="C129" s="40">
        <f>C76+C82+C111</f>
        <v>124632496.51000001</v>
      </c>
      <c r="D129" s="40">
        <f>D76+D82+D111</f>
        <v>48599.930000000633</v>
      </c>
      <c r="E129" s="68"/>
    </row>
    <row r="131" spans="1:5" ht="21.75" customHeight="1">
      <c r="A131" s="24" t="s">
        <v>111</v>
      </c>
      <c r="B131" s="25" t="s">
        <v>54</v>
      </c>
      <c r="C131" s="25" t="s">
        <v>55</v>
      </c>
      <c r="D131" s="25" t="s">
        <v>56</v>
      </c>
      <c r="E131" s="25" t="s">
        <v>57</v>
      </c>
    </row>
    <row r="132" spans="1:5">
      <c r="A132" s="26" t="s">
        <v>112</v>
      </c>
      <c r="B132" s="27"/>
      <c r="C132" s="27"/>
      <c r="D132" s="27"/>
      <c r="E132" s="27"/>
    </row>
    <row r="133" spans="1:5" ht="8.25" customHeight="1">
      <c r="A133" s="28"/>
      <c r="B133" s="29"/>
      <c r="C133" s="29"/>
      <c r="D133" s="29"/>
      <c r="E133" s="29"/>
    </row>
    <row r="134" spans="1:5">
      <c r="A134" s="28" t="s">
        <v>113</v>
      </c>
      <c r="B134" s="29"/>
      <c r="C134" s="69" t="s">
        <v>14</v>
      </c>
      <c r="D134" s="70"/>
      <c r="E134" s="29"/>
    </row>
    <row r="135" spans="1:5" ht="7.5" customHeight="1">
      <c r="A135" s="28"/>
      <c r="B135" s="29"/>
      <c r="C135" s="29"/>
      <c r="D135" s="29"/>
      <c r="E135" s="29"/>
    </row>
    <row r="136" spans="1:5">
      <c r="A136" s="31" t="s">
        <v>93</v>
      </c>
      <c r="B136" s="29"/>
      <c r="C136" s="29"/>
      <c r="D136" s="29"/>
      <c r="E136" s="29"/>
    </row>
    <row r="137" spans="1:5" ht="16.5" customHeight="1">
      <c r="B137" s="25">
        <f>SUM(B136:B136)</f>
        <v>0</v>
      </c>
      <c r="C137" s="25">
        <f>SUM(C136:C136)</f>
        <v>0</v>
      </c>
      <c r="D137" s="25">
        <f>SUM(D136:D136)</f>
        <v>0</v>
      </c>
      <c r="E137" s="68"/>
    </row>
    <row r="139" spans="1:5" ht="27" customHeight="1">
      <c r="A139" s="24" t="s">
        <v>114</v>
      </c>
      <c r="B139" s="25" t="s">
        <v>9</v>
      </c>
    </row>
    <row r="140" spans="1:5">
      <c r="A140" s="26" t="s">
        <v>115</v>
      </c>
      <c r="B140" s="71" t="s">
        <v>48</v>
      </c>
    </row>
    <row r="141" spans="1:5" ht="4.5" customHeight="1">
      <c r="A141" s="31"/>
      <c r="B141" s="32"/>
    </row>
    <row r="142" spans="1:5" ht="15" customHeight="1">
      <c r="B142" s="25">
        <f>SUM(B141:B141)</f>
        <v>0</v>
      </c>
    </row>
    <row r="144" spans="1:5" ht="22.5" customHeight="1">
      <c r="A144" s="72" t="s">
        <v>116</v>
      </c>
      <c r="B144" s="73" t="s">
        <v>9</v>
      </c>
      <c r="C144" s="74" t="s">
        <v>117</v>
      </c>
    </row>
    <row r="145" spans="1:5" ht="5.25" customHeight="1">
      <c r="A145" s="75"/>
      <c r="B145" s="76"/>
      <c r="C145" s="77"/>
    </row>
    <row r="146" spans="1:5">
      <c r="A146" s="78" t="s">
        <v>48</v>
      </c>
      <c r="B146" s="79"/>
      <c r="C146" s="80"/>
    </row>
    <row r="147" spans="1:5" ht="6" customHeight="1">
      <c r="A147" s="81"/>
      <c r="B147" s="82"/>
      <c r="C147" s="82"/>
    </row>
    <row r="148" spans="1:5" ht="14.25" customHeight="1">
      <c r="B148" s="25">
        <f>SUM(B147:B147)</f>
        <v>0</v>
      </c>
      <c r="C148" s="25"/>
    </row>
    <row r="150" spans="1:5">
      <c r="A150" s="18" t="s">
        <v>118</v>
      </c>
    </row>
    <row r="151" spans="1:5" ht="4.5" customHeight="1"/>
    <row r="152" spans="1:5" ht="20.25" customHeight="1">
      <c r="A152" s="72" t="s">
        <v>119</v>
      </c>
      <c r="B152" s="25" t="s">
        <v>9</v>
      </c>
      <c r="C152" s="25" t="s">
        <v>25</v>
      </c>
      <c r="D152" s="25" t="s">
        <v>26</v>
      </c>
      <c r="E152" s="25" t="s">
        <v>27</v>
      </c>
    </row>
    <row r="153" spans="1:5">
      <c r="A153" s="26" t="s">
        <v>120</v>
      </c>
      <c r="B153" s="42">
        <f>SUM(B154:B167)</f>
        <v>6138581.6999999993</v>
      </c>
      <c r="C153" s="60"/>
      <c r="D153" s="60"/>
      <c r="E153" s="60"/>
    </row>
    <row r="154" spans="1:5">
      <c r="A154" s="43" t="s">
        <v>121</v>
      </c>
      <c r="B154" s="37">
        <v>80242.5</v>
      </c>
      <c r="C154" s="34"/>
      <c r="D154" s="34"/>
      <c r="E154" s="34"/>
    </row>
    <row r="155" spans="1:5">
      <c r="A155" s="43" t="s">
        <v>122</v>
      </c>
      <c r="B155" s="37">
        <v>3651359.34</v>
      </c>
      <c r="C155" s="34"/>
      <c r="D155" s="34"/>
      <c r="E155" s="34"/>
    </row>
    <row r="156" spans="1:5">
      <c r="A156" s="43" t="s">
        <v>123</v>
      </c>
      <c r="B156" s="37">
        <v>820046.5</v>
      </c>
      <c r="C156" s="34"/>
      <c r="D156" s="34"/>
      <c r="E156" s="34"/>
    </row>
    <row r="157" spans="1:5">
      <c r="A157" s="43" t="s">
        <v>124</v>
      </c>
      <c r="B157" s="37">
        <v>36516.1</v>
      </c>
      <c r="C157" s="34"/>
      <c r="D157" s="34"/>
      <c r="E157" s="34"/>
    </row>
    <row r="158" spans="1:5">
      <c r="A158" s="43" t="s">
        <v>125</v>
      </c>
      <c r="B158" s="37">
        <v>965.54</v>
      </c>
      <c r="C158" s="34"/>
      <c r="D158" s="34"/>
      <c r="E158" s="34"/>
    </row>
    <row r="159" spans="1:5">
      <c r="A159" s="43" t="s">
        <v>126</v>
      </c>
      <c r="B159" s="37">
        <v>96.89</v>
      </c>
      <c r="C159" s="34"/>
      <c r="D159" s="34"/>
      <c r="E159" s="34"/>
    </row>
    <row r="160" spans="1:5">
      <c r="A160" s="43" t="s">
        <v>127</v>
      </c>
      <c r="B160" s="37">
        <v>54518.51</v>
      </c>
      <c r="C160" s="34"/>
      <c r="D160" s="34"/>
      <c r="E160" s="34"/>
    </row>
    <row r="161" spans="1:5">
      <c r="A161" s="43" t="s">
        <v>128</v>
      </c>
      <c r="B161" s="37">
        <v>127753.71</v>
      </c>
      <c r="C161" s="34"/>
      <c r="D161" s="34"/>
      <c r="E161" s="34"/>
    </row>
    <row r="162" spans="1:5">
      <c r="A162" s="43" t="s">
        <v>129</v>
      </c>
      <c r="B162" s="37">
        <v>198439.24</v>
      </c>
      <c r="C162" s="34"/>
      <c r="D162" s="34"/>
      <c r="E162" s="34"/>
    </row>
    <row r="163" spans="1:5">
      <c r="A163" s="43" t="s">
        <v>130</v>
      </c>
      <c r="B163" s="37">
        <v>65534.44</v>
      </c>
      <c r="C163" s="34"/>
      <c r="D163" s="34"/>
      <c r="E163" s="34"/>
    </row>
    <row r="164" spans="1:5">
      <c r="A164" s="43" t="s">
        <v>131</v>
      </c>
      <c r="B164" s="37">
        <v>209099.04</v>
      </c>
      <c r="C164" s="34"/>
      <c r="D164" s="34"/>
      <c r="E164" s="34"/>
    </row>
    <row r="165" spans="1:5">
      <c r="A165" s="43" t="s">
        <v>132</v>
      </c>
      <c r="B165" s="37">
        <v>192450.55</v>
      </c>
      <c r="C165" s="34"/>
      <c r="D165" s="34"/>
      <c r="E165" s="34"/>
    </row>
    <row r="166" spans="1:5">
      <c r="A166" s="43" t="s">
        <v>133</v>
      </c>
      <c r="B166" s="37">
        <v>23425.78</v>
      </c>
      <c r="C166" s="34"/>
      <c r="D166" s="34"/>
      <c r="E166" s="34"/>
    </row>
    <row r="167" spans="1:5">
      <c r="A167" s="43" t="s">
        <v>134</v>
      </c>
      <c r="B167" s="37">
        <v>678133.56</v>
      </c>
      <c r="C167" s="34"/>
      <c r="D167" s="34"/>
      <c r="E167" s="34"/>
    </row>
    <row r="168" spans="1:5" ht="16.5" customHeight="1">
      <c r="A168" s="83"/>
      <c r="B168" s="40">
        <f>B153</f>
        <v>6138581.6999999993</v>
      </c>
      <c r="C168" s="40">
        <f>SUM(C153:C167)</f>
        <v>0</v>
      </c>
      <c r="D168" s="40">
        <f>SUM(D153:D167)</f>
        <v>0</v>
      </c>
      <c r="E168" s="40">
        <f>SUM(E153:E167)</f>
        <v>0</v>
      </c>
    </row>
    <row r="170" spans="1:5" ht="20.25" customHeight="1">
      <c r="A170" s="72" t="s">
        <v>135</v>
      </c>
      <c r="B170" s="73" t="s">
        <v>9</v>
      </c>
      <c r="C170" s="25" t="s">
        <v>136</v>
      </c>
      <c r="D170" s="25" t="s">
        <v>117</v>
      </c>
    </row>
    <row r="171" spans="1:5">
      <c r="A171" s="84" t="s">
        <v>137</v>
      </c>
      <c r="B171" s="85"/>
      <c r="C171" s="86" t="s">
        <v>48</v>
      </c>
      <c r="D171" s="87"/>
    </row>
    <row r="172" spans="1:5" ht="5.25" customHeight="1">
      <c r="A172" s="88"/>
      <c r="B172" s="89"/>
      <c r="C172" s="90"/>
      <c r="D172" s="91"/>
    </row>
    <row r="173" spans="1:5" ht="9.75" customHeight="1">
      <c r="A173" s="92"/>
      <c r="B173" s="93"/>
      <c r="C173" s="94"/>
      <c r="D173" s="95"/>
    </row>
    <row r="174" spans="1:5" ht="16.5" customHeight="1">
      <c r="B174" s="25">
        <f>SUM(B172:B173)</f>
        <v>0</v>
      </c>
      <c r="C174" s="96"/>
      <c r="D174" s="97"/>
    </row>
    <row r="177" spans="1:4" ht="27.75" customHeight="1">
      <c r="A177" s="72" t="s">
        <v>138</v>
      </c>
      <c r="B177" s="73" t="s">
        <v>9</v>
      </c>
      <c r="C177" s="25" t="s">
        <v>136</v>
      </c>
      <c r="D177" s="25" t="s">
        <v>117</v>
      </c>
    </row>
    <row r="178" spans="1:4">
      <c r="A178" s="84" t="s">
        <v>139</v>
      </c>
      <c r="B178" s="85"/>
      <c r="C178" s="98"/>
      <c r="D178" s="87"/>
    </row>
    <row r="179" spans="1:4">
      <c r="A179" s="43" t="s">
        <v>140</v>
      </c>
      <c r="B179" s="37">
        <v>34230</v>
      </c>
      <c r="C179" s="90"/>
      <c r="D179" s="91"/>
    </row>
    <row r="180" spans="1:4" ht="6.75" customHeight="1">
      <c r="A180" s="92"/>
      <c r="B180" s="93"/>
      <c r="C180" s="94"/>
      <c r="D180" s="95"/>
    </row>
    <row r="181" spans="1:4" ht="15" customHeight="1">
      <c r="B181" s="40">
        <f>SUM(B179:B180)</f>
        <v>34230</v>
      </c>
      <c r="C181" s="96"/>
      <c r="D181" s="97"/>
    </row>
    <row r="184" spans="1:4" ht="24" customHeight="1">
      <c r="A184" s="72" t="s">
        <v>141</v>
      </c>
      <c r="B184" s="73" t="s">
        <v>9</v>
      </c>
      <c r="C184" s="25" t="s">
        <v>136</v>
      </c>
      <c r="D184" s="25" t="s">
        <v>117</v>
      </c>
    </row>
    <row r="185" spans="1:4">
      <c r="A185" s="84" t="s">
        <v>142</v>
      </c>
      <c r="B185" s="85"/>
      <c r="C185" s="86" t="s">
        <v>48</v>
      </c>
      <c r="D185" s="87"/>
    </row>
    <row r="186" spans="1:4" ht="6.75" customHeight="1">
      <c r="A186" s="88"/>
      <c r="B186" s="89"/>
      <c r="C186" s="90"/>
      <c r="D186" s="91"/>
    </row>
    <row r="187" spans="1:4" ht="6.75" customHeight="1">
      <c r="A187" s="92"/>
      <c r="B187" s="93"/>
      <c r="C187" s="94"/>
      <c r="D187" s="95"/>
    </row>
    <row r="188" spans="1:4" ht="16.5" customHeight="1">
      <c r="B188" s="25">
        <f>SUM(B186:B187)</f>
        <v>0</v>
      </c>
      <c r="C188" s="96"/>
      <c r="D188" s="97"/>
    </row>
    <row r="191" spans="1:4" ht="24" customHeight="1">
      <c r="A191" s="72" t="s">
        <v>143</v>
      </c>
      <c r="B191" s="73" t="s">
        <v>9</v>
      </c>
      <c r="C191" s="99" t="s">
        <v>136</v>
      </c>
      <c r="D191" s="99" t="s">
        <v>44</v>
      </c>
    </row>
    <row r="192" spans="1:4">
      <c r="A192" s="84" t="s">
        <v>144</v>
      </c>
      <c r="B192" s="27"/>
      <c r="C192" s="27">
        <v>0</v>
      </c>
      <c r="D192" s="27">
        <v>0</v>
      </c>
    </row>
    <row r="193" spans="1:4">
      <c r="A193" s="43" t="s">
        <v>145</v>
      </c>
      <c r="B193" s="37">
        <v>1667668</v>
      </c>
      <c r="C193" s="29">
        <v>0</v>
      </c>
      <c r="D193" s="29">
        <v>0</v>
      </c>
    </row>
    <row r="194" spans="1:4" ht="7.5" customHeight="1">
      <c r="A194" s="31"/>
      <c r="B194" s="100"/>
      <c r="C194" s="100">
        <v>0</v>
      </c>
      <c r="D194" s="100">
        <v>0</v>
      </c>
    </row>
    <row r="195" spans="1:4" ht="18.75" customHeight="1">
      <c r="B195" s="40">
        <f>SUM(B193:B194)</f>
        <v>1667668</v>
      </c>
      <c r="C195" s="96"/>
      <c r="D195" s="97"/>
    </row>
    <row r="197" spans="1:4">
      <c r="A197" s="18" t="s">
        <v>146</v>
      </c>
    </row>
    <row r="198" spans="1:4" ht="7.5" customHeight="1">
      <c r="A198" s="18"/>
    </row>
    <row r="199" spans="1:4">
      <c r="A199" s="18" t="s">
        <v>147</v>
      </c>
    </row>
    <row r="200" spans="1:4" ht="7.5" customHeight="1"/>
    <row r="201" spans="1:4" ht="24" customHeight="1">
      <c r="A201" s="101" t="s">
        <v>148</v>
      </c>
      <c r="B201" s="102" t="s">
        <v>9</v>
      </c>
      <c r="C201" s="25" t="s">
        <v>149</v>
      </c>
      <c r="D201" s="25" t="s">
        <v>44</v>
      </c>
    </row>
    <row r="202" spans="1:4">
      <c r="A202" s="26" t="s">
        <v>150</v>
      </c>
      <c r="B202" s="103">
        <f>SUM(B203:B217)</f>
        <v>6524909.0999999996</v>
      </c>
      <c r="C202" s="60"/>
      <c r="D202" s="60"/>
    </row>
    <row r="203" spans="1:4" ht="12.75" customHeight="1">
      <c r="A203" s="43" t="s">
        <v>151</v>
      </c>
      <c r="B203" s="37">
        <v>22827.59</v>
      </c>
      <c r="C203" s="34"/>
      <c r="D203" s="34"/>
    </row>
    <row r="204" spans="1:4" ht="12.75" customHeight="1">
      <c r="A204" s="43" t="s">
        <v>152</v>
      </c>
      <c r="B204" s="37">
        <v>90771.56</v>
      </c>
      <c r="C204" s="34"/>
      <c r="D204" s="34"/>
    </row>
    <row r="205" spans="1:4" ht="12.75" customHeight="1">
      <c r="A205" s="43" t="s">
        <v>153</v>
      </c>
      <c r="B205" s="37">
        <v>1829459.75</v>
      </c>
      <c r="C205" s="34"/>
      <c r="D205" s="34"/>
    </row>
    <row r="206" spans="1:4" ht="12.75" customHeight="1">
      <c r="A206" s="43" t="s">
        <v>154</v>
      </c>
      <c r="B206" s="37">
        <v>1782018</v>
      </c>
      <c r="C206" s="34"/>
      <c r="D206" s="34"/>
    </row>
    <row r="207" spans="1:4" ht="12.75" customHeight="1">
      <c r="A207" s="43" t="s">
        <v>155</v>
      </c>
      <c r="B207" s="37">
        <v>2480</v>
      </c>
      <c r="C207" s="34"/>
      <c r="D207" s="34"/>
    </row>
    <row r="208" spans="1:4" ht="12.75" customHeight="1">
      <c r="A208" s="43" t="s">
        <v>156</v>
      </c>
      <c r="B208" s="37">
        <v>115910</v>
      </c>
      <c r="C208" s="34"/>
      <c r="D208" s="34"/>
    </row>
    <row r="209" spans="1:4" ht="12.75" customHeight="1">
      <c r="A209" s="43" t="s">
        <v>157</v>
      </c>
      <c r="B209" s="37">
        <v>298342.81</v>
      </c>
      <c r="C209" s="34"/>
      <c r="D209" s="34"/>
    </row>
    <row r="210" spans="1:4" ht="12.75" customHeight="1">
      <c r="A210" s="43" t="s">
        <v>158</v>
      </c>
      <c r="B210" s="37">
        <v>500439.23</v>
      </c>
      <c r="C210" s="34"/>
      <c r="D210" s="34"/>
    </row>
    <row r="211" spans="1:4" ht="12.75" customHeight="1">
      <c r="A211" s="43" t="s">
        <v>159</v>
      </c>
      <c r="B211" s="37">
        <v>362020</v>
      </c>
      <c r="C211" s="34"/>
      <c r="D211" s="34"/>
    </row>
    <row r="212" spans="1:4" ht="12.75" customHeight="1">
      <c r="A212" s="43" t="s">
        <v>160</v>
      </c>
      <c r="B212" s="37">
        <v>305051</v>
      </c>
      <c r="C212" s="34"/>
      <c r="D212" s="34"/>
    </row>
    <row r="213" spans="1:4" ht="12.75" customHeight="1">
      <c r="A213" s="43" t="s">
        <v>161</v>
      </c>
      <c r="B213" s="37">
        <v>20985</v>
      </c>
      <c r="C213" s="34"/>
      <c r="D213" s="34"/>
    </row>
    <row r="214" spans="1:4" ht="12.75" customHeight="1">
      <c r="A214" s="43" t="s">
        <v>162</v>
      </c>
      <c r="B214" s="37">
        <v>94083</v>
      </c>
      <c r="C214" s="34"/>
      <c r="D214" s="34"/>
    </row>
    <row r="215" spans="1:4" ht="12.75" customHeight="1">
      <c r="A215" s="43" t="s">
        <v>163</v>
      </c>
      <c r="B215" s="37">
        <v>87895</v>
      </c>
      <c r="C215" s="34"/>
      <c r="D215" s="34"/>
    </row>
    <row r="216" spans="1:4" ht="12.75" customHeight="1">
      <c r="A216" s="43" t="s">
        <v>164</v>
      </c>
      <c r="B216" s="37">
        <v>418738.16</v>
      </c>
      <c r="C216" s="34"/>
      <c r="D216" s="34"/>
    </row>
    <row r="217" spans="1:4" ht="12.75" customHeight="1">
      <c r="A217" s="43" t="s">
        <v>165</v>
      </c>
      <c r="B217" s="37">
        <v>593888</v>
      </c>
      <c r="C217" s="34"/>
      <c r="D217" s="34"/>
    </row>
    <row r="218" spans="1:4" ht="12.75" customHeight="1">
      <c r="A218" s="28" t="s">
        <v>166</v>
      </c>
      <c r="B218" s="104">
        <f>SUM(B219:B225)</f>
        <v>63084772.090000004</v>
      </c>
      <c r="C218" s="34"/>
      <c r="D218" s="34"/>
    </row>
    <row r="219" spans="1:4" ht="12.75" customHeight="1">
      <c r="A219" s="43" t="s">
        <v>167</v>
      </c>
      <c r="B219" s="37">
        <v>26695726.16</v>
      </c>
      <c r="C219" s="34"/>
      <c r="D219" s="34"/>
    </row>
    <row r="220" spans="1:4" ht="12.75" customHeight="1">
      <c r="A220" s="43" t="s">
        <v>168</v>
      </c>
      <c r="B220" s="37">
        <v>1114333.27</v>
      </c>
      <c r="C220" s="34"/>
      <c r="D220" s="34"/>
    </row>
    <row r="221" spans="1:4" ht="12.75" customHeight="1">
      <c r="A221" s="43" t="s">
        <v>169</v>
      </c>
      <c r="B221" s="37">
        <v>2889324.57</v>
      </c>
      <c r="C221" s="34"/>
      <c r="D221" s="34"/>
    </row>
    <row r="222" spans="1:4" ht="12.75" customHeight="1">
      <c r="A222" s="43" t="s">
        <v>170</v>
      </c>
      <c r="B222" s="37">
        <v>23085063.010000002</v>
      </c>
      <c r="C222" s="34"/>
      <c r="D222" s="34"/>
    </row>
    <row r="223" spans="1:4" ht="12.75" customHeight="1">
      <c r="A223" s="43" t="s">
        <v>171</v>
      </c>
      <c r="B223" s="37">
        <v>1568035.41</v>
      </c>
      <c r="C223" s="34"/>
      <c r="D223" s="34"/>
    </row>
    <row r="224" spans="1:4" ht="12.75" customHeight="1">
      <c r="A224" s="43" t="s">
        <v>172</v>
      </c>
      <c r="B224" s="37">
        <v>6862289.6699999999</v>
      </c>
      <c r="C224" s="34"/>
      <c r="D224" s="34"/>
    </row>
    <row r="225" spans="1:4" ht="12.75" customHeight="1">
      <c r="A225" s="43" t="s">
        <v>173</v>
      </c>
      <c r="B225" s="37">
        <v>870000</v>
      </c>
      <c r="C225" s="39"/>
      <c r="D225" s="39"/>
    </row>
    <row r="226" spans="1:4" ht="15.75" customHeight="1">
      <c r="A226" s="83"/>
      <c r="B226" s="40">
        <f>B202+B218</f>
        <v>69609681.189999998</v>
      </c>
      <c r="C226" s="96"/>
      <c r="D226" s="97"/>
    </row>
    <row r="229" spans="1:4" ht="24.75" customHeight="1">
      <c r="A229" s="101" t="s">
        <v>174</v>
      </c>
      <c r="B229" s="102" t="s">
        <v>9</v>
      </c>
      <c r="C229" s="25" t="s">
        <v>149</v>
      </c>
      <c r="D229" s="25" t="s">
        <v>44</v>
      </c>
    </row>
    <row r="230" spans="1:4" ht="12.75" customHeight="1">
      <c r="A230" s="26" t="s">
        <v>175</v>
      </c>
      <c r="B230" s="103">
        <f>SUM(B231:B233)</f>
        <v>1054566.95</v>
      </c>
      <c r="C230" s="60"/>
      <c r="D230" s="60"/>
    </row>
    <row r="231" spans="1:4" ht="12.75" customHeight="1">
      <c r="A231" s="43" t="s">
        <v>176</v>
      </c>
      <c r="B231" s="37">
        <v>365976.94</v>
      </c>
      <c r="C231" s="34"/>
      <c r="D231" s="34"/>
    </row>
    <row r="232" spans="1:4" ht="12.75" customHeight="1">
      <c r="A232" s="43" t="s">
        <v>177</v>
      </c>
      <c r="B232" s="37">
        <v>688589.1</v>
      </c>
      <c r="C232" s="34"/>
      <c r="D232" s="34"/>
    </row>
    <row r="233" spans="1:4" ht="12.75" customHeight="1">
      <c r="A233" s="43" t="s">
        <v>178</v>
      </c>
      <c r="B233" s="37">
        <v>0.91</v>
      </c>
      <c r="C233" s="34"/>
      <c r="D233" s="34"/>
    </row>
    <row r="234" spans="1:4" ht="12.75" customHeight="1">
      <c r="A234" s="31"/>
      <c r="B234" s="39"/>
      <c r="C234" s="39"/>
      <c r="D234" s="39"/>
    </row>
    <row r="235" spans="1:4" ht="16.5" customHeight="1">
      <c r="B235" s="40">
        <f>B230</f>
        <v>1054566.95</v>
      </c>
      <c r="C235" s="96"/>
      <c r="D235" s="97"/>
    </row>
    <row r="238" spans="1:4">
      <c r="A238" s="18" t="s">
        <v>179</v>
      </c>
    </row>
    <row r="240" spans="1:4" ht="26.25" customHeight="1">
      <c r="A240" s="105" t="s">
        <v>180</v>
      </c>
      <c r="B240" s="102" t="s">
        <v>9</v>
      </c>
      <c r="C240" s="25" t="s">
        <v>181</v>
      </c>
      <c r="D240" s="25" t="s">
        <v>182</v>
      </c>
    </row>
    <row r="241" spans="1:4">
      <c r="A241" s="106" t="s">
        <v>183</v>
      </c>
      <c r="B241" s="60"/>
      <c r="C241" s="60"/>
      <c r="D241" s="60">
        <v>0</v>
      </c>
    </row>
    <row r="242" spans="1:4" ht="12.75" customHeight="1">
      <c r="A242" s="43" t="s">
        <v>184</v>
      </c>
      <c r="B242" s="37">
        <v>10600037.060000001</v>
      </c>
      <c r="C242" s="107">
        <f>B242/$B$328</f>
        <v>0.16278832591608897</v>
      </c>
      <c r="D242" s="34"/>
    </row>
    <row r="243" spans="1:4" ht="12.75" customHeight="1">
      <c r="A243" s="43" t="s">
        <v>185</v>
      </c>
      <c r="B243" s="37">
        <v>2255471.5099999998</v>
      </c>
      <c r="C243" s="107">
        <f t="shared" ref="C243:C306" si="1">B243/$B$328</f>
        <v>3.4638032790456415E-2</v>
      </c>
      <c r="D243" s="34"/>
    </row>
    <row r="244" spans="1:4" ht="12.75" customHeight="1">
      <c r="A244" s="43" t="s">
        <v>186</v>
      </c>
      <c r="B244" s="37">
        <v>16074462.960000001</v>
      </c>
      <c r="C244" s="107">
        <f t="shared" si="1"/>
        <v>0.24686092137668242</v>
      </c>
      <c r="D244" s="34"/>
    </row>
    <row r="245" spans="1:4" ht="12.75" customHeight="1">
      <c r="A245" s="43" t="s">
        <v>187</v>
      </c>
      <c r="B245" s="37">
        <v>305038.34999999998</v>
      </c>
      <c r="C245" s="107">
        <f t="shared" si="1"/>
        <v>4.684576294934766E-3</v>
      </c>
      <c r="D245" s="34"/>
    </row>
    <row r="246" spans="1:4" ht="12.75" customHeight="1">
      <c r="A246" s="44" t="s">
        <v>188</v>
      </c>
      <c r="B246" s="62">
        <v>2579980.0299999998</v>
      </c>
      <c r="C246" s="108">
        <f t="shared" si="1"/>
        <v>3.9621619019192457E-2</v>
      </c>
      <c r="D246" s="39"/>
    </row>
    <row r="247" spans="1:4" ht="12.75" customHeight="1">
      <c r="A247" s="64" t="s">
        <v>189</v>
      </c>
      <c r="B247" s="65">
        <v>6047021.9400000004</v>
      </c>
      <c r="C247" s="109">
        <f t="shared" si="1"/>
        <v>9.2866144978408269E-2</v>
      </c>
      <c r="D247" s="60"/>
    </row>
    <row r="248" spans="1:4" ht="12.75" customHeight="1">
      <c r="A248" s="43" t="s">
        <v>190</v>
      </c>
      <c r="B248" s="37">
        <v>854174.3</v>
      </c>
      <c r="C248" s="107">
        <f t="shared" si="1"/>
        <v>1.3117841338711994E-2</v>
      </c>
      <c r="D248" s="34"/>
    </row>
    <row r="249" spans="1:4" ht="12.75" customHeight="1">
      <c r="A249" s="43" t="s">
        <v>191</v>
      </c>
      <c r="B249" s="37">
        <v>342793.95</v>
      </c>
      <c r="C249" s="107">
        <f t="shared" si="1"/>
        <v>5.2644017128241532E-3</v>
      </c>
      <c r="D249" s="34"/>
    </row>
    <row r="250" spans="1:4" ht="12.75" customHeight="1">
      <c r="A250" s="43" t="s">
        <v>192</v>
      </c>
      <c r="B250" s="37">
        <v>1029968.05</v>
      </c>
      <c r="C250" s="107">
        <f t="shared" si="1"/>
        <v>1.5817564944113374E-2</v>
      </c>
      <c r="D250" s="34"/>
    </row>
    <row r="251" spans="1:4" ht="12.75" customHeight="1">
      <c r="A251" s="43" t="s">
        <v>193</v>
      </c>
      <c r="B251" s="37">
        <v>688589.1</v>
      </c>
      <c r="C251" s="107">
        <f t="shared" si="1"/>
        <v>1.0574893861084893E-2</v>
      </c>
      <c r="D251" s="34"/>
    </row>
    <row r="252" spans="1:4" ht="12.75" customHeight="1">
      <c r="A252" s="43" t="s">
        <v>194</v>
      </c>
      <c r="B252" s="37">
        <v>1320521.05</v>
      </c>
      <c r="C252" s="107">
        <f t="shared" si="1"/>
        <v>2.0279684858616521E-2</v>
      </c>
      <c r="D252" s="34"/>
    </row>
    <row r="253" spans="1:4" ht="12.75" customHeight="1">
      <c r="A253" s="43" t="s">
        <v>195</v>
      </c>
      <c r="B253" s="37">
        <v>143138.17000000001</v>
      </c>
      <c r="C253" s="107">
        <f t="shared" si="1"/>
        <v>2.1982209059363939E-3</v>
      </c>
      <c r="D253" s="34"/>
    </row>
    <row r="254" spans="1:4" ht="12.75" customHeight="1">
      <c r="A254" s="43" t="s">
        <v>196</v>
      </c>
      <c r="B254" s="37">
        <v>8220365.0999999996</v>
      </c>
      <c r="C254" s="107">
        <f t="shared" si="1"/>
        <v>0.12624290514018666</v>
      </c>
      <c r="D254" s="34"/>
    </row>
    <row r="255" spans="1:4" ht="12.75" customHeight="1">
      <c r="A255" s="43" t="s">
        <v>197</v>
      </c>
      <c r="B255" s="37">
        <v>557241.15</v>
      </c>
      <c r="C255" s="107">
        <f t="shared" si="1"/>
        <v>8.5577393198336803E-3</v>
      </c>
      <c r="D255" s="34"/>
    </row>
    <row r="256" spans="1:4" ht="12.75" customHeight="1">
      <c r="A256" s="43" t="s">
        <v>198</v>
      </c>
      <c r="B256" s="37">
        <v>195218.86</v>
      </c>
      <c r="C256" s="107">
        <f t="shared" si="1"/>
        <v>2.9980415376630143E-3</v>
      </c>
      <c r="D256" s="34"/>
    </row>
    <row r="257" spans="1:4" ht="12.75" customHeight="1">
      <c r="A257" s="43" t="s">
        <v>199</v>
      </c>
      <c r="B257" s="37">
        <v>39730</v>
      </c>
      <c r="C257" s="107">
        <f t="shared" si="1"/>
        <v>6.1014694118873328E-4</v>
      </c>
      <c r="D257" s="34"/>
    </row>
    <row r="258" spans="1:4" ht="12.75" customHeight="1">
      <c r="A258" s="43" t="s">
        <v>200</v>
      </c>
      <c r="B258" s="37">
        <v>214830.44</v>
      </c>
      <c r="C258" s="107">
        <f t="shared" si="1"/>
        <v>3.2992231522836575E-3</v>
      </c>
      <c r="D258" s="34"/>
    </row>
    <row r="259" spans="1:4" ht="12.75" customHeight="1">
      <c r="A259" s="43" t="s">
        <v>201</v>
      </c>
      <c r="B259" s="37">
        <v>391846.19</v>
      </c>
      <c r="C259" s="107">
        <f t="shared" si="1"/>
        <v>6.0177134217205951E-3</v>
      </c>
      <c r="D259" s="34"/>
    </row>
    <row r="260" spans="1:4" ht="12.75" customHeight="1">
      <c r="A260" s="43" t="s">
        <v>202</v>
      </c>
      <c r="B260" s="37">
        <v>141792.92000000001</v>
      </c>
      <c r="C260" s="107">
        <f t="shared" si="1"/>
        <v>2.1775614502949603E-3</v>
      </c>
      <c r="D260" s="34"/>
    </row>
    <row r="261" spans="1:4" ht="12.75" customHeight="1">
      <c r="A261" s="43" t="s">
        <v>203</v>
      </c>
      <c r="B261" s="37">
        <v>311118.8</v>
      </c>
      <c r="C261" s="107">
        <f t="shared" si="1"/>
        <v>4.777955805847201E-3</v>
      </c>
      <c r="D261" s="34"/>
    </row>
    <row r="262" spans="1:4" ht="12.75" customHeight="1">
      <c r="A262" s="43" t="s">
        <v>204</v>
      </c>
      <c r="B262" s="37">
        <v>4920.8</v>
      </c>
      <c r="C262" s="107">
        <f t="shared" si="1"/>
        <v>7.5570376748087571E-5</v>
      </c>
      <c r="D262" s="34"/>
    </row>
    <row r="263" spans="1:4" ht="12.75" customHeight="1">
      <c r="A263" s="43" t="s">
        <v>205</v>
      </c>
      <c r="B263" s="37">
        <v>9942.35</v>
      </c>
      <c r="C263" s="107">
        <f t="shared" si="1"/>
        <v>1.526880050522981E-4</v>
      </c>
      <c r="D263" s="34"/>
    </row>
    <row r="264" spans="1:4" ht="12.75" customHeight="1">
      <c r="A264" s="43" t="s">
        <v>206</v>
      </c>
      <c r="B264" s="37">
        <v>13105.04</v>
      </c>
      <c r="C264" s="107">
        <f t="shared" si="1"/>
        <v>2.0125849660599038E-4</v>
      </c>
      <c r="D264" s="34"/>
    </row>
    <row r="265" spans="1:4" ht="12.75" customHeight="1">
      <c r="A265" s="43" t="s">
        <v>207</v>
      </c>
      <c r="B265" s="37">
        <v>4484.6499999999996</v>
      </c>
      <c r="C265" s="107">
        <f t="shared" si="1"/>
        <v>6.8872274850290775E-5</v>
      </c>
      <c r="D265" s="34"/>
    </row>
    <row r="266" spans="1:4" ht="12.75" customHeight="1">
      <c r="A266" s="43" t="s">
        <v>208</v>
      </c>
      <c r="B266" s="37">
        <v>512</v>
      </c>
      <c r="C266" s="107">
        <f t="shared" si="1"/>
        <v>7.8629557988580781E-6</v>
      </c>
      <c r="D266" s="34"/>
    </row>
    <row r="267" spans="1:4" ht="12.75" customHeight="1">
      <c r="A267" s="43" t="s">
        <v>209</v>
      </c>
      <c r="B267" s="37">
        <v>7102.94</v>
      </c>
      <c r="C267" s="107">
        <f t="shared" si="1"/>
        <v>1.0908223293347852E-4</v>
      </c>
      <c r="D267" s="34"/>
    </row>
    <row r="268" spans="1:4" ht="12.75" customHeight="1">
      <c r="A268" s="43" t="s">
        <v>210</v>
      </c>
      <c r="B268" s="37">
        <v>187998.29</v>
      </c>
      <c r="C268" s="107">
        <f t="shared" si="1"/>
        <v>2.8871528213494195E-3</v>
      </c>
      <c r="D268" s="34"/>
    </row>
    <row r="269" spans="1:4" ht="12.75" customHeight="1">
      <c r="A269" s="43" t="s">
        <v>211</v>
      </c>
      <c r="B269" s="37">
        <v>17680.38</v>
      </c>
      <c r="C269" s="107">
        <f t="shared" si="1"/>
        <v>2.7152352821682501E-4</v>
      </c>
      <c r="D269" s="34"/>
    </row>
    <row r="270" spans="1:4" ht="12.75" customHeight="1">
      <c r="A270" s="43" t="s">
        <v>212</v>
      </c>
      <c r="B270" s="37">
        <v>20433.2</v>
      </c>
      <c r="C270" s="107">
        <f t="shared" si="1"/>
        <v>3.1379950865083377E-4</v>
      </c>
      <c r="D270" s="34"/>
    </row>
    <row r="271" spans="1:4" ht="12.75" customHeight="1">
      <c r="A271" s="43" t="s">
        <v>213</v>
      </c>
      <c r="B271" s="37">
        <v>61720.77</v>
      </c>
      <c r="C271" s="107">
        <f t="shared" si="1"/>
        <v>9.4786657496383924E-4</v>
      </c>
      <c r="D271" s="34"/>
    </row>
    <row r="272" spans="1:4" ht="12.75" customHeight="1">
      <c r="A272" s="43" t="s">
        <v>214</v>
      </c>
      <c r="B272" s="37">
        <v>22118.62</v>
      </c>
      <c r="C272" s="107">
        <f t="shared" si="1"/>
        <v>3.3968306912448881E-4</v>
      </c>
      <c r="D272" s="34"/>
    </row>
    <row r="273" spans="1:4" ht="12.75" customHeight="1">
      <c r="A273" s="43" t="s">
        <v>215</v>
      </c>
      <c r="B273" s="37">
        <v>11372.5</v>
      </c>
      <c r="C273" s="107">
        <f t="shared" si="1"/>
        <v>1.7465129848147167E-4</v>
      </c>
      <c r="D273" s="34"/>
    </row>
    <row r="274" spans="1:4" ht="12.75" customHeight="1">
      <c r="A274" s="43" t="s">
        <v>216</v>
      </c>
      <c r="B274" s="37">
        <v>9633.73</v>
      </c>
      <c r="C274" s="107">
        <f t="shared" si="1"/>
        <v>1.4794842415650984E-4</v>
      </c>
      <c r="D274" s="34"/>
    </row>
    <row r="275" spans="1:4" ht="12.75" customHeight="1">
      <c r="A275" s="43" t="s">
        <v>217</v>
      </c>
      <c r="B275" s="37">
        <v>35955.61</v>
      </c>
      <c r="C275" s="107">
        <f t="shared" si="1"/>
        <v>5.5218236748238189E-4</v>
      </c>
      <c r="D275" s="34"/>
    </row>
    <row r="276" spans="1:4" ht="12.75" customHeight="1">
      <c r="A276" s="43" t="s">
        <v>218</v>
      </c>
      <c r="B276" s="37">
        <v>980402.97</v>
      </c>
      <c r="C276" s="107">
        <f t="shared" si="1"/>
        <v>1.5056377379256216E-2</v>
      </c>
      <c r="D276" s="34"/>
    </row>
    <row r="277" spans="1:4" ht="12.75" customHeight="1">
      <c r="A277" s="43" t="s">
        <v>219</v>
      </c>
      <c r="B277" s="37">
        <v>23821.97</v>
      </c>
      <c r="C277" s="107">
        <f t="shared" si="1"/>
        <v>3.6584198662445937E-4</v>
      </c>
      <c r="D277" s="34"/>
    </row>
    <row r="278" spans="1:4" ht="12.75" customHeight="1">
      <c r="A278" s="43" t="s">
        <v>220</v>
      </c>
      <c r="B278" s="37">
        <v>28859.72</v>
      </c>
      <c r="C278" s="107">
        <f t="shared" si="1"/>
        <v>4.4320840376449314E-4</v>
      </c>
      <c r="D278" s="34"/>
    </row>
    <row r="279" spans="1:4" ht="12.75" customHeight="1">
      <c r="A279" s="43" t="s">
        <v>221</v>
      </c>
      <c r="B279" s="37">
        <v>7636.86</v>
      </c>
      <c r="C279" s="107">
        <f t="shared" si="1"/>
        <v>1.172818215274752E-4</v>
      </c>
      <c r="D279" s="34"/>
    </row>
    <row r="280" spans="1:4" ht="12.75" customHeight="1">
      <c r="A280" s="43" t="s">
        <v>222</v>
      </c>
      <c r="B280" s="37">
        <v>1709.7</v>
      </c>
      <c r="C280" s="107">
        <f t="shared" si="1"/>
        <v>2.6256436580679019E-5</v>
      </c>
      <c r="D280" s="34"/>
    </row>
    <row r="281" spans="1:4" ht="12.75" customHeight="1">
      <c r="A281" s="43" t="s">
        <v>223</v>
      </c>
      <c r="B281" s="37">
        <v>67035.789999999994</v>
      </c>
      <c r="C281" s="107">
        <f t="shared" si="1"/>
        <v>1.0294911205303366E-3</v>
      </c>
      <c r="D281" s="34"/>
    </row>
    <row r="282" spans="1:4" ht="12.75" customHeight="1">
      <c r="A282" s="43" t="s">
        <v>224</v>
      </c>
      <c r="B282" s="37">
        <v>5415.04</v>
      </c>
      <c r="C282" s="107">
        <f t="shared" si="1"/>
        <v>8.3160586267672752E-5</v>
      </c>
      <c r="D282" s="34"/>
    </row>
    <row r="283" spans="1:4" ht="12.75" customHeight="1">
      <c r="A283" s="43" t="s">
        <v>225</v>
      </c>
      <c r="B283" s="37">
        <v>48975.77</v>
      </c>
      <c r="C283" s="107">
        <f t="shared" si="1"/>
        <v>7.5213733344734282E-4</v>
      </c>
      <c r="D283" s="34"/>
    </row>
    <row r="284" spans="1:4" ht="12.75" customHeight="1">
      <c r="A284" s="43" t="s">
        <v>226</v>
      </c>
      <c r="B284" s="37">
        <v>16384.439999999999</v>
      </c>
      <c r="C284" s="107">
        <f t="shared" si="1"/>
        <v>2.5162134279109813E-4</v>
      </c>
      <c r="D284" s="34"/>
    </row>
    <row r="285" spans="1:4" ht="12.75" customHeight="1">
      <c r="A285" s="43" t="s">
        <v>227</v>
      </c>
      <c r="B285" s="37">
        <v>43128.47</v>
      </c>
      <c r="C285" s="107">
        <f t="shared" si="1"/>
        <v>6.6233838531714196E-4</v>
      </c>
      <c r="D285" s="34"/>
    </row>
    <row r="286" spans="1:4" ht="12.75" customHeight="1">
      <c r="A286" s="43" t="s">
        <v>228</v>
      </c>
      <c r="B286" s="37">
        <v>897114.75</v>
      </c>
      <c r="C286" s="107">
        <f t="shared" si="1"/>
        <v>1.377729223780003E-2</v>
      </c>
      <c r="D286" s="34"/>
    </row>
    <row r="287" spans="1:4" ht="12.75" customHeight="1">
      <c r="A287" s="43" t="s">
        <v>229</v>
      </c>
      <c r="B287" s="37">
        <v>8738.01</v>
      </c>
      <c r="C287" s="107">
        <f t="shared" si="1"/>
        <v>1.3419255156246071E-4</v>
      </c>
      <c r="D287" s="34"/>
    </row>
    <row r="288" spans="1:4" ht="12.75" customHeight="1">
      <c r="A288" s="43" t="s">
        <v>230</v>
      </c>
      <c r="B288" s="37">
        <v>142267.38</v>
      </c>
      <c r="C288" s="107">
        <f t="shared" si="1"/>
        <v>2.1848478917174726E-3</v>
      </c>
      <c r="D288" s="34"/>
    </row>
    <row r="289" spans="1:4" ht="12.75" customHeight="1">
      <c r="A289" s="43" t="s">
        <v>231</v>
      </c>
      <c r="B289" s="37">
        <v>9881.18</v>
      </c>
      <c r="C289" s="107">
        <f t="shared" si="1"/>
        <v>1.5174859683703216E-4</v>
      </c>
      <c r="D289" s="34"/>
    </row>
    <row r="290" spans="1:4" ht="12.75" customHeight="1">
      <c r="A290" s="43" t="s">
        <v>232</v>
      </c>
      <c r="B290" s="37">
        <v>1054410.06</v>
      </c>
      <c r="C290" s="107">
        <f t="shared" si="1"/>
        <v>1.6192929093068936E-2</v>
      </c>
      <c r="D290" s="34"/>
    </row>
    <row r="291" spans="1:4" ht="12.75" customHeight="1">
      <c r="A291" s="43" t="s">
        <v>233</v>
      </c>
      <c r="B291" s="37">
        <v>3844.57</v>
      </c>
      <c r="C291" s="107">
        <f t="shared" si="1"/>
        <v>5.9042351514874617E-5</v>
      </c>
      <c r="D291" s="34"/>
    </row>
    <row r="292" spans="1:4" ht="12.75" customHeight="1">
      <c r="A292" s="43" t="s">
        <v>234</v>
      </c>
      <c r="B292" s="37">
        <v>252532</v>
      </c>
      <c r="C292" s="107">
        <f t="shared" si="1"/>
        <v>3.8782186597602114E-3</v>
      </c>
      <c r="D292" s="34"/>
    </row>
    <row r="293" spans="1:4" ht="12.75" customHeight="1">
      <c r="A293" s="43" t="s">
        <v>235</v>
      </c>
      <c r="B293" s="37">
        <v>50215.6</v>
      </c>
      <c r="C293" s="107">
        <f t="shared" si="1"/>
        <v>7.7117781877565964E-4</v>
      </c>
      <c r="D293" s="34"/>
    </row>
    <row r="294" spans="1:4" ht="12.75" customHeight="1">
      <c r="A294" s="43" t="s">
        <v>236</v>
      </c>
      <c r="B294" s="37">
        <v>262956</v>
      </c>
      <c r="C294" s="107">
        <f t="shared" si="1"/>
        <v>4.0383035254775877E-3</v>
      </c>
      <c r="D294" s="34"/>
    </row>
    <row r="295" spans="1:4" ht="12.75" customHeight="1">
      <c r="A295" s="43" t="s">
        <v>237</v>
      </c>
      <c r="B295" s="37">
        <v>24462.080000000002</v>
      </c>
      <c r="C295" s="107">
        <f t="shared" si="1"/>
        <v>3.7567237067994189E-4</v>
      </c>
      <c r="D295" s="34"/>
    </row>
    <row r="296" spans="1:4" ht="12.75" customHeight="1">
      <c r="A296" s="43" t="s">
        <v>238</v>
      </c>
      <c r="B296" s="37">
        <v>79968</v>
      </c>
      <c r="C296" s="107">
        <f t="shared" si="1"/>
        <v>1.2280954088341462E-3</v>
      </c>
      <c r="D296" s="34"/>
    </row>
    <row r="297" spans="1:4" ht="12.75" customHeight="1">
      <c r="A297" s="43" t="s">
        <v>239</v>
      </c>
      <c r="B297" s="37">
        <v>219310.66</v>
      </c>
      <c r="C297" s="107">
        <f t="shared" si="1"/>
        <v>3.3680273941374852E-3</v>
      </c>
      <c r="D297" s="34"/>
    </row>
    <row r="298" spans="1:4" ht="12.75" customHeight="1">
      <c r="A298" s="44" t="s">
        <v>240</v>
      </c>
      <c r="B298" s="62">
        <v>1840102.48</v>
      </c>
      <c r="C298" s="108">
        <f t="shared" si="1"/>
        <v>2.8259071221892834E-2</v>
      </c>
      <c r="D298" s="39"/>
    </row>
    <row r="299" spans="1:4" ht="12.75" customHeight="1">
      <c r="A299" s="64" t="s">
        <v>241</v>
      </c>
      <c r="B299" s="65">
        <v>48099.839999999997</v>
      </c>
      <c r="C299" s="109">
        <f t="shared" si="1"/>
        <v>7.3868538252372211E-4</v>
      </c>
      <c r="D299" s="60"/>
    </row>
    <row r="300" spans="1:4" ht="12.75" customHeight="1">
      <c r="A300" s="43" t="s">
        <v>242</v>
      </c>
      <c r="B300" s="37">
        <v>7665.72</v>
      </c>
      <c r="C300" s="107">
        <f t="shared" si="1"/>
        <v>1.1772503423129366E-4</v>
      </c>
      <c r="D300" s="34"/>
    </row>
    <row r="301" spans="1:4" ht="12.75" customHeight="1">
      <c r="A301" s="43" t="s">
        <v>243</v>
      </c>
      <c r="B301" s="37">
        <v>358137.02</v>
      </c>
      <c r="C301" s="107">
        <f t="shared" si="1"/>
        <v>5.5000303870991248E-3</v>
      </c>
      <c r="D301" s="34"/>
    </row>
    <row r="302" spans="1:4" ht="12.75" customHeight="1">
      <c r="A302" s="43" t="s">
        <v>244</v>
      </c>
      <c r="B302" s="37">
        <v>51095.24</v>
      </c>
      <c r="C302" s="107">
        <f t="shared" si="1"/>
        <v>7.8468674541415091E-4</v>
      </c>
      <c r="D302" s="34"/>
    </row>
    <row r="303" spans="1:4" ht="12.75" customHeight="1">
      <c r="A303" s="43" t="s">
        <v>245</v>
      </c>
      <c r="B303" s="37">
        <v>41622.22</v>
      </c>
      <c r="C303" s="107">
        <f t="shared" si="1"/>
        <v>6.3920639865302088E-4</v>
      </c>
      <c r="D303" s="34"/>
    </row>
    <row r="304" spans="1:4" ht="12.75" customHeight="1">
      <c r="A304" s="43" t="s">
        <v>246</v>
      </c>
      <c r="B304" s="37">
        <v>23266.48</v>
      </c>
      <c r="C304" s="107">
        <f t="shared" si="1"/>
        <v>3.5731114030276465E-4</v>
      </c>
      <c r="D304" s="34"/>
    </row>
    <row r="305" spans="1:4" ht="12.75" customHeight="1">
      <c r="A305" s="43" t="s">
        <v>247</v>
      </c>
      <c r="B305" s="37">
        <v>354094.47</v>
      </c>
      <c r="C305" s="107">
        <f t="shared" si="1"/>
        <v>5.4379475902931202E-3</v>
      </c>
      <c r="D305" s="34"/>
    </row>
    <row r="306" spans="1:4" ht="12.75" customHeight="1">
      <c r="A306" s="43" t="s">
        <v>248</v>
      </c>
      <c r="B306" s="37">
        <v>99985.76</v>
      </c>
      <c r="C306" s="107">
        <f t="shared" si="1"/>
        <v>1.5355148660063126E-3</v>
      </c>
      <c r="D306" s="34"/>
    </row>
    <row r="307" spans="1:4" ht="12.75" customHeight="1">
      <c r="A307" s="43" t="s">
        <v>249</v>
      </c>
      <c r="B307" s="37">
        <v>136670.22</v>
      </c>
      <c r="C307" s="107">
        <f t="shared" ref="C307:C327" si="2">B307/$B$328</f>
        <v>2.0988904275004087E-3</v>
      </c>
      <c r="D307" s="34"/>
    </row>
    <row r="308" spans="1:4" ht="12.75" customHeight="1">
      <c r="A308" s="43" t="s">
        <v>250</v>
      </c>
      <c r="B308" s="37">
        <v>259654.39999999999</v>
      </c>
      <c r="C308" s="107">
        <f t="shared" si="2"/>
        <v>3.9875997464433885E-3</v>
      </c>
      <c r="D308" s="34"/>
    </row>
    <row r="309" spans="1:4" ht="12.75" customHeight="1">
      <c r="A309" s="43" t="s">
        <v>251</v>
      </c>
      <c r="B309" s="37">
        <v>137196.76</v>
      </c>
      <c r="C309" s="107">
        <f t="shared" si="2"/>
        <v>2.1069766789580864E-3</v>
      </c>
      <c r="D309" s="34"/>
    </row>
    <row r="310" spans="1:4" ht="12.75" customHeight="1">
      <c r="A310" s="43" t="s">
        <v>252</v>
      </c>
      <c r="B310" s="37">
        <v>38838.19</v>
      </c>
      <c r="C310" s="107">
        <f t="shared" si="2"/>
        <v>5.9645111577666377E-4</v>
      </c>
      <c r="D310" s="34"/>
    </row>
    <row r="311" spans="1:4" ht="12.75" customHeight="1">
      <c r="A311" s="43" t="s">
        <v>253</v>
      </c>
      <c r="B311" s="37">
        <v>30000</v>
      </c>
      <c r="C311" s="107">
        <f t="shared" si="2"/>
        <v>4.6072006633934056E-4</v>
      </c>
      <c r="D311" s="34"/>
    </row>
    <row r="312" spans="1:4" ht="12.75" customHeight="1">
      <c r="A312" s="43" t="s">
        <v>254</v>
      </c>
      <c r="B312" s="37">
        <v>8503</v>
      </c>
      <c r="C312" s="107">
        <f t="shared" si="2"/>
        <v>1.3058342413611377E-4</v>
      </c>
      <c r="D312" s="34"/>
    </row>
    <row r="313" spans="1:4" ht="12.75" customHeight="1">
      <c r="A313" s="43" t="s">
        <v>255</v>
      </c>
      <c r="B313" s="37">
        <v>54367.09</v>
      </c>
      <c r="C313" s="107">
        <f t="shared" si="2"/>
        <v>8.349336437158965E-4</v>
      </c>
      <c r="D313" s="34"/>
    </row>
    <row r="314" spans="1:4" ht="12.75" customHeight="1">
      <c r="A314" s="43" t="s">
        <v>256</v>
      </c>
      <c r="B314" s="37">
        <v>554753.29</v>
      </c>
      <c r="C314" s="107">
        <f t="shared" si="2"/>
        <v>8.5195324190255814E-3</v>
      </c>
      <c r="D314" s="34"/>
    </row>
    <row r="315" spans="1:4" ht="12.75" customHeight="1">
      <c r="A315" s="43" t="s">
        <v>257</v>
      </c>
      <c r="B315" s="37">
        <v>73465.710000000006</v>
      </c>
      <c r="C315" s="107">
        <f t="shared" si="2"/>
        <v>1.1282375594955586E-3</v>
      </c>
      <c r="D315" s="34"/>
    </row>
    <row r="316" spans="1:4" ht="12.75" customHeight="1">
      <c r="A316" s="43" t="s">
        <v>258</v>
      </c>
      <c r="B316" s="37">
        <v>4309.26</v>
      </c>
      <c r="C316" s="107">
        <f t="shared" si="2"/>
        <v>6.6178751769115562E-5</v>
      </c>
      <c r="D316" s="34"/>
    </row>
    <row r="317" spans="1:4" ht="12.75" customHeight="1">
      <c r="A317" s="43" t="s">
        <v>259</v>
      </c>
      <c r="B317" s="37">
        <v>17000</v>
      </c>
      <c r="C317" s="107">
        <f t="shared" si="2"/>
        <v>2.6107470425895966E-4</v>
      </c>
      <c r="D317" s="34"/>
    </row>
    <row r="318" spans="1:4" ht="12.75" customHeight="1">
      <c r="A318" s="43" t="s">
        <v>260</v>
      </c>
      <c r="B318" s="37">
        <v>480174.24</v>
      </c>
      <c r="C318" s="107">
        <f t="shared" si="2"/>
        <v>7.3741969235747475E-3</v>
      </c>
      <c r="D318" s="34"/>
    </row>
    <row r="319" spans="1:4" ht="12.75" customHeight="1">
      <c r="A319" s="43" t="s">
        <v>261</v>
      </c>
      <c r="B319" s="37">
        <v>31994.99</v>
      </c>
      <c r="C319" s="107">
        <f t="shared" si="2"/>
        <v>4.9135779717755128E-4</v>
      </c>
      <c r="D319" s="34"/>
    </row>
    <row r="320" spans="1:4" ht="12.75" customHeight="1">
      <c r="A320" s="43" t="s">
        <v>262</v>
      </c>
      <c r="B320" s="37">
        <v>55701.32</v>
      </c>
      <c r="C320" s="107">
        <f t="shared" si="2"/>
        <v>8.5542386151962789E-4</v>
      </c>
      <c r="D320" s="34"/>
    </row>
    <row r="321" spans="1:6" ht="12.75" customHeight="1">
      <c r="A321" s="43" t="s">
        <v>263</v>
      </c>
      <c r="B321" s="37">
        <v>1374613.47</v>
      </c>
      <c r="C321" s="107">
        <f t="shared" si="2"/>
        <v>2.1110400302978369E-2</v>
      </c>
      <c r="D321" s="34"/>
    </row>
    <row r="322" spans="1:6" ht="12.75" customHeight="1">
      <c r="A322" s="43" t="s">
        <v>264</v>
      </c>
      <c r="B322" s="37">
        <v>807928.07</v>
      </c>
      <c r="C322" s="107">
        <f t="shared" si="2"/>
        <v>1.2407622466927178E-2</v>
      </c>
      <c r="D322" s="34"/>
    </row>
    <row r="323" spans="1:6" ht="12.75" customHeight="1">
      <c r="A323" s="43" t="s">
        <v>265</v>
      </c>
      <c r="B323" s="37">
        <v>417011</v>
      </c>
      <c r="C323" s="107">
        <f t="shared" si="2"/>
        <v>6.4041778528078248E-3</v>
      </c>
      <c r="D323" s="34"/>
    </row>
    <row r="324" spans="1:6" ht="12.75" customHeight="1">
      <c r="A324" s="43" t="s">
        <v>266</v>
      </c>
      <c r="B324" s="37">
        <v>61399.21</v>
      </c>
      <c r="C324" s="107">
        <f t="shared" si="2"/>
        <v>9.429282701461034E-4</v>
      </c>
      <c r="D324" s="34"/>
    </row>
    <row r="325" spans="1:6" ht="12.75" customHeight="1">
      <c r="A325" s="43" t="s">
        <v>267</v>
      </c>
      <c r="B325" s="37">
        <v>25749.55</v>
      </c>
      <c r="C325" s="107">
        <f t="shared" si="2"/>
        <v>3.9544447947360552E-4</v>
      </c>
      <c r="D325" s="34"/>
    </row>
    <row r="326" spans="1:6" ht="12.75" customHeight="1">
      <c r="A326" s="43" t="s">
        <v>268</v>
      </c>
      <c r="B326" s="37">
        <v>772670.23</v>
      </c>
      <c r="C326" s="107">
        <f t="shared" si="2"/>
        <v>1.1866155987467784E-2</v>
      </c>
      <c r="D326" s="34"/>
    </row>
    <row r="327" spans="1:6" ht="12.75" customHeight="1">
      <c r="A327" s="43" t="s">
        <v>269</v>
      </c>
      <c r="B327" s="37">
        <v>1</v>
      </c>
      <c r="C327" s="107">
        <f t="shared" si="2"/>
        <v>1.5357335544644684E-8</v>
      </c>
      <c r="D327" s="34"/>
    </row>
    <row r="328" spans="1:6" ht="15.75" customHeight="1">
      <c r="A328" s="83"/>
      <c r="B328" s="40">
        <f>SUM(B242:B327)</f>
        <v>65115462.059999973</v>
      </c>
      <c r="C328" s="110">
        <f>SUM(C242:C327)</f>
        <v>1.0000000000000004</v>
      </c>
      <c r="D328" s="25"/>
    </row>
    <row r="329" spans="1:6" ht="9" customHeight="1"/>
    <row r="330" spans="1:6" ht="5.25" customHeight="1"/>
    <row r="331" spans="1:6" ht="6" customHeight="1"/>
    <row r="332" spans="1:6">
      <c r="A332" s="18" t="s">
        <v>270</v>
      </c>
    </row>
    <row r="334" spans="1:6" ht="28.5" customHeight="1">
      <c r="A334" s="72" t="s">
        <v>271</v>
      </c>
      <c r="B334" s="73" t="s">
        <v>54</v>
      </c>
      <c r="C334" s="99" t="s">
        <v>55</v>
      </c>
      <c r="D334" s="99" t="s">
        <v>272</v>
      </c>
      <c r="E334" s="111" t="s">
        <v>10</v>
      </c>
      <c r="F334" s="73" t="s">
        <v>136</v>
      </c>
    </row>
    <row r="335" spans="1:6" ht="14.1" customHeight="1">
      <c r="A335" s="84" t="s">
        <v>273</v>
      </c>
      <c r="B335" s="27"/>
      <c r="C335" s="27"/>
      <c r="D335" s="27">
        <v>0</v>
      </c>
      <c r="E335" s="27">
        <v>0</v>
      </c>
      <c r="F335" s="112">
        <v>0</v>
      </c>
    </row>
    <row r="336" spans="1:6" ht="14.1" customHeight="1">
      <c r="A336" s="43" t="s">
        <v>274</v>
      </c>
      <c r="B336" s="37">
        <v>16926050.260000002</v>
      </c>
      <c r="C336" s="37">
        <v>16926050.260000002</v>
      </c>
      <c r="D336" s="37">
        <v>0</v>
      </c>
      <c r="E336" s="113">
        <v>0</v>
      </c>
      <c r="F336" s="113">
        <v>0</v>
      </c>
    </row>
    <row r="337" spans="1:6" ht="14.1" customHeight="1">
      <c r="A337" s="43" t="s">
        <v>275</v>
      </c>
      <c r="B337" s="37">
        <v>-398279.2</v>
      </c>
      <c r="C337" s="37">
        <v>-398279.2</v>
      </c>
      <c r="D337" s="37">
        <f>-(B337-C337)</f>
        <v>0</v>
      </c>
      <c r="E337" s="113">
        <v>0</v>
      </c>
      <c r="F337" s="113">
        <v>0</v>
      </c>
    </row>
    <row r="338" spans="1:6" ht="14.1" customHeight="1">
      <c r="A338" s="43" t="s">
        <v>276</v>
      </c>
      <c r="B338" s="37">
        <v>412411.64</v>
      </c>
      <c r="C338" s="37">
        <v>272800</v>
      </c>
      <c r="D338" s="37">
        <v>-139611.64000000001</v>
      </c>
      <c r="E338" s="113">
        <v>0</v>
      </c>
      <c r="F338" s="113">
        <v>0</v>
      </c>
    </row>
    <row r="339" spans="1:6" ht="14.1" customHeight="1">
      <c r="A339" s="43" t="s">
        <v>277</v>
      </c>
      <c r="B339" s="37">
        <v>1053350.1100000001</v>
      </c>
      <c r="C339" s="37">
        <v>0</v>
      </c>
      <c r="D339" s="37">
        <v>-1053350.1100000001</v>
      </c>
      <c r="E339" s="113">
        <v>0</v>
      </c>
      <c r="F339" s="113">
        <v>0</v>
      </c>
    </row>
    <row r="340" spans="1:6" ht="14.1" customHeight="1">
      <c r="A340" s="43" t="s">
        <v>278</v>
      </c>
      <c r="B340" s="37">
        <v>115000</v>
      </c>
      <c r="C340" s="37">
        <v>0</v>
      </c>
      <c r="D340" s="37">
        <v>-115000</v>
      </c>
      <c r="E340" s="113">
        <v>0</v>
      </c>
      <c r="F340" s="113">
        <v>0</v>
      </c>
    </row>
    <row r="341" spans="1:6" ht="14.1" customHeight="1">
      <c r="A341" s="43" t="s">
        <v>279</v>
      </c>
      <c r="B341" s="36">
        <v>0</v>
      </c>
      <c r="C341" s="37">
        <v>1053350.1100000001</v>
      </c>
      <c r="D341" s="37">
        <v>1053350.1100000001</v>
      </c>
      <c r="E341" s="113">
        <v>0</v>
      </c>
      <c r="F341" s="113">
        <v>0</v>
      </c>
    </row>
    <row r="342" spans="1:6" ht="14.1" customHeight="1">
      <c r="A342" s="43" t="s">
        <v>280</v>
      </c>
      <c r="B342" s="37">
        <v>20882646.82</v>
      </c>
      <c r="C342" s="37">
        <v>20997646.82</v>
      </c>
      <c r="D342" s="37">
        <v>115000</v>
      </c>
      <c r="E342" s="113">
        <v>0</v>
      </c>
      <c r="F342" s="113">
        <v>0</v>
      </c>
    </row>
    <row r="343" spans="1:6" ht="14.1" customHeight="1">
      <c r="A343" s="43" t="s">
        <v>281</v>
      </c>
      <c r="B343" s="37">
        <v>33598859.079999998</v>
      </c>
      <c r="C343" s="37">
        <v>33598859.079999998</v>
      </c>
      <c r="D343" s="37">
        <v>0</v>
      </c>
      <c r="E343" s="113">
        <v>0</v>
      </c>
      <c r="F343" s="113">
        <v>0</v>
      </c>
    </row>
    <row r="344" spans="1:6" ht="14.1" customHeight="1">
      <c r="A344" s="43" t="s">
        <v>282</v>
      </c>
      <c r="B344" s="37">
        <v>24714814.23</v>
      </c>
      <c r="C344" s="37">
        <v>25127225.870000001</v>
      </c>
      <c r="D344" s="37">
        <v>412411.64</v>
      </c>
      <c r="E344" s="113">
        <v>0</v>
      </c>
      <c r="F344" s="113">
        <v>0</v>
      </c>
    </row>
    <row r="345" spans="1:6" ht="14.1" customHeight="1">
      <c r="A345" s="43" t="s">
        <v>283</v>
      </c>
      <c r="B345" s="37">
        <v>9570000</v>
      </c>
      <c r="C345" s="37">
        <v>9570000</v>
      </c>
      <c r="D345" s="37">
        <v>0</v>
      </c>
      <c r="E345" s="113">
        <v>0</v>
      </c>
      <c r="F345" s="113">
        <v>0</v>
      </c>
    </row>
    <row r="346" spans="1:6" ht="13.5" customHeight="1">
      <c r="A346" s="43" t="s">
        <v>284</v>
      </c>
      <c r="B346" s="37">
        <v>52952606.960000001</v>
      </c>
      <c r="C346" s="37">
        <v>52952606.960000001</v>
      </c>
      <c r="D346" s="37">
        <v>0</v>
      </c>
      <c r="E346" s="113">
        <v>0</v>
      </c>
      <c r="F346" s="113">
        <v>0</v>
      </c>
    </row>
    <row r="347" spans="1:6" ht="19.5" customHeight="1">
      <c r="A347" s="83"/>
      <c r="B347" s="40">
        <f>SUM(B336:B346)</f>
        <v>159827459.90000001</v>
      </c>
      <c r="C347" s="40">
        <f>SUM(C336:C346)</f>
        <v>160100259.90000001</v>
      </c>
      <c r="D347" s="40">
        <f>SUM(D336:D346)</f>
        <v>272800.00000000012</v>
      </c>
      <c r="E347" s="114"/>
      <c r="F347" s="115"/>
    </row>
    <row r="349" spans="1:6" ht="27" customHeight="1">
      <c r="A349" s="101" t="s">
        <v>285</v>
      </c>
      <c r="B349" s="102" t="s">
        <v>54</v>
      </c>
      <c r="C349" s="25" t="s">
        <v>55</v>
      </c>
      <c r="D349" s="25" t="s">
        <v>272</v>
      </c>
      <c r="E349" s="116" t="s">
        <v>136</v>
      </c>
    </row>
    <row r="350" spans="1:6" ht="14.1" customHeight="1">
      <c r="A350" s="84" t="s">
        <v>286</v>
      </c>
      <c r="B350" s="27"/>
      <c r="C350" s="27"/>
      <c r="D350" s="27"/>
      <c r="E350" s="27"/>
    </row>
    <row r="351" spans="1:6" ht="14.1" customHeight="1">
      <c r="A351" s="43" t="s">
        <v>287</v>
      </c>
      <c r="B351" s="37">
        <v>-21096760.18</v>
      </c>
      <c r="C351" s="37">
        <v>5548786.0800000001</v>
      </c>
      <c r="D351" s="37">
        <f>-(B351-C351)</f>
        <v>26645546.259999998</v>
      </c>
      <c r="E351" s="113">
        <v>0</v>
      </c>
    </row>
    <row r="352" spans="1:6" ht="14.1" customHeight="1">
      <c r="A352" s="43" t="s">
        <v>288</v>
      </c>
      <c r="B352" s="37">
        <v>9732882.6099999994</v>
      </c>
      <c r="C352" s="37">
        <v>9678622.4399999995</v>
      </c>
      <c r="D352" s="37">
        <f>-(B352-C352)</f>
        <v>-54260.169999999925</v>
      </c>
      <c r="E352" s="113">
        <v>0</v>
      </c>
    </row>
    <row r="353" spans="1:5" ht="14.1" customHeight="1">
      <c r="A353" s="43" t="s">
        <v>289</v>
      </c>
      <c r="B353" s="37">
        <v>-2917150.1</v>
      </c>
      <c r="C353" s="37">
        <v>-2917150.1</v>
      </c>
      <c r="D353" s="37">
        <f t="shared" ref="D353:D354" si="3">B353-C353</f>
        <v>0</v>
      </c>
      <c r="E353" s="113">
        <v>0</v>
      </c>
    </row>
    <row r="354" spans="1:5" ht="14.1" customHeight="1">
      <c r="A354" s="43" t="s">
        <v>290</v>
      </c>
      <c r="B354" s="37">
        <v>-2194315.7400000002</v>
      </c>
      <c r="C354" s="37">
        <v>-2194315.7400000002</v>
      </c>
      <c r="D354" s="37">
        <f t="shared" si="3"/>
        <v>0</v>
      </c>
      <c r="E354" s="113">
        <v>0</v>
      </c>
    </row>
    <row r="355" spans="1:5" ht="14.1" customHeight="1">
      <c r="A355" s="43" t="s">
        <v>291</v>
      </c>
      <c r="B355" s="37">
        <v>-2049568.62</v>
      </c>
      <c r="C355" s="37">
        <v>-2057568.62</v>
      </c>
      <c r="D355" s="37">
        <f>-(B355-C355)</f>
        <v>-8000</v>
      </c>
      <c r="E355" s="113">
        <v>0</v>
      </c>
    </row>
    <row r="356" spans="1:5" ht="14.1" customHeight="1">
      <c r="A356" s="43" t="s">
        <v>292</v>
      </c>
      <c r="B356" s="37">
        <v>-3926931.38</v>
      </c>
      <c r="C356" s="37">
        <v>-3926931.38</v>
      </c>
      <c r="D356" s="37">
        <v>0</v>
      </c>
      <c r="E356" s="113">
        <v>0</v>
      </c>
    </row>
    <row r="357" spans="1:5" ht="14.1" customHeight="1">
      <c r="A357" s="43" t="s">
        <v>293</v>
      </c>
      <c r="B357" s="37">
        <v>-19386802.93</v>
      </c>
      <c r="C357" s="37">
        <v>-19386802.93</v>
      </c>
      <c r="D357" s="37">
        <v>0</v>
      </c>
      <c r="E357" s="113">
        <v>0</v>
      </c>
    </row>
    <row r="358" spans="1:5" ht="14.1" customHeight="1">
      <c r="A358" s="43" t="s">
        <v>294</v>
      </c>
      <c r="B358" s="37">
        <v>-26319632.440000001</v>
      </c>
      <c r="C358" s="37">
        <v>-26319632.440000001</v>
      </c>
      <c r="D358" s="37">
        <v>0</v>
      </c>
      <c r="E358" s="113">
        <v>0</v>
      </c>
    </row>
    <row r="359" spans="1:5" ht="14.1" customHeight="1">
      <c r="A359" s="43" t="s">
        <v>295</v>
      </c>
      <c r="B359" s="37">
        <v>-12698540.66</v>
      </c>
      <c r="C359" s="37">
        <v>-12698540.66</v>
      </c>
      <c r="D359" s="37">
        <v>0</v>
      </c>
      <c r="E359" s="113">
        <v>0</v>
      </c>
    </row>
    <row r="360" spans="1:5" ht="14.1" customHeight="1">
      <c r="A360" s="43" t="s">
        <v>296</v>
      </c>
      <c r="B360" s="37">
        <v>-17745344.890000001</v>
      </c>
      <c r="C360" s="37">
        <v>-17745344.890000001</v>
      </c>
      <c r="D360" s="37">
        <v>0</v>
      </c>
      <c r="E360" s="113">
        <v>0</v>
      </c>
    </row>
    <row r="361" spans="1:5" ht="14.1" customHeight="1">
      <c r="A361" s="43" t="s">
        <v>297</v>
      </c>
      <c r="B361" s="37">
        <v>-20516245.760000002</v>
      </c>
      <c r="C361" s="37">
        <v>-20534245.760000002</v>
      </c>
      <c r="D361" s="37">
        <f>-(B361-C361)</f>
        <v>-18000</v>
      </c>
      <c r="E361" s="113">
        <v>0</v>
      </c>
    </row>
    <row r="362" spans="1:5" ht="14.1" customHeight="1">
      <c r="A362" s="43" t="s">
        <v>298</v>
      </c>
      <c r="B362" s="37">
        <v>-20322003.710000001</v>
      </c>
      <c r="C362" s="37">
        <v>-20346465.789999999</v>
      </c>
      <c r="D362" s="37">
        <f>-(B362-C362)</f>
        <v>-24462.079999998212</v>
      </c>
      <c r="E362" s="113">
        <v>0</v>
      </c>
    </row>
    <row r="363" spans="1:5" ht="14.1" customHeight="1">
      <c r="A363" s="43" t="s">
        <v>299</v>
      </c>
      <c r="B363" s="37">
        <v>0</v>
      </c>
      <c r="C363" s="37">
        <v>-36689055.229999997</v>
      </c>
      <c r="D363" s="37">
        <f>-(B363-C363)</f>
        <v>-36689055.229999997</v>
      </c>
      <c r="E363" s="113">
        <v>0</v>
      </c>
    </row>
    <row r="364" spans="1:5" ht="14.1" customHeight="1">
      <c r="A364" s="43" t="s">
        <v>300</v>
      </c>
      <c r="B364" s="37">
        <v>5420662.4299999997</v>
      </c>
      <c r="C364" s="37">
        <v>6380639.1100000003</v>
      </c>
      <c r="D364" s="37">
        <v>959976.68</v>
      </c>
      <c r="E364" s="113">
        <v>0</v>
      </c>
    </row>
    <row r="365" spans="1:5" ht="14.1" customHeight="1">
      <c r="A365" s="43" t="s">
        <v>301</v>
      </c>
      <c r="B365" s="37">
        <v>25234874.449999999</v>
      </c>
      <c r="C365" s="37">
        <v>38877308.079999998</v>
      </c>
      <c r="D365" s="37">
        <v>13642433.630000001</v>
      </c>
      <c r="E365" s="113">
        <v>0</v>
      </c>
    </row>
    <row r="366" spans="1:5" ht="14.1" customHeight="1">
      <c r="A366" s="43" t="s">
        <v>302</v>
      </c>
      <c r="B366" s="37">
        <v>58481250.280000001</v>
      </c>
      <c r="C366" s="37">
        <v>58965722.75</v>
      </c>
      <c r="D366" s="37">
        <f>-(B366-C366)</f>
        <v>484472.46999999881</v>
      </c>
      <c r="E366" s="113">
        <v>0</v>
      </c>
    </row>
    <row r="367" spans="1:5" ht="14.1" customHeight="1">
      <c r="A367" s="43" t="s">
        <v>303</v>
      </c>
      <c r="B367" s="37">
        <v>33256636.879999999</v>
      </c>
      <c r="C367" s="37">
        <v>33976124.340000004</v>
      </c>
      <c r="D367" s="37">
        <f>-(B367-C367)</f>
        <v>719487.46000000462</v>
      </c>
      <c r="E367" s="113">
        <v>0</v>
      </c>
    </row>
    <row r="368" spans="1:5" ht="14.1" customHeight="1">
      <c r="A368" s="43" t="s">
        <v>304</v>
      </c>
      <c r="B368" s="37">
        <v>194934.07</v>
      </c>
      <c r="C368" s="37">
        <v>84081.13</v>
      </c>
      <c r="D368" s="37">
        <f>-(B368-C368)</f>
        <v>-110852.94</v>
      </c>
      <c r="E368" s="113">
        <v>0</v>
      </c>
    </row>
    <row r="369" spans="1:5" ht="20.25" customHeight="1">
      <c r="A369" s="83"/>
      <c r="B369" s="117">
        <f>SUM(B351:B368)</f>
        <v>-16852055.690000001</v>
      </c>
      <c r="C369" s="117">
        <f>SUM(C351:C368)</f>
        <v>-11304769.609999964</v>
      </c>
      <c r="D369" s="117">
        <f>SUM(D351:D368)</f>
        <v>5547286.0800000047</v>
      </c>
      <c r="E369" s="115"/>
    </row>
    <row r="373" spans="1:5">
      <c r="A373" s="18" t="s">
        <v>305</v>
      </c>
    </row>
    <row r="375" spans="1:5" ht="30.75" customHeight="1">
      <c r="A375" s="101" t="s">
        <v>306</v>
      </c>
      <c r="B375" s="102" t="s">
        <v>54</v>
      </c>
      <c r="C375" s="25" t="s">
        <v>55</v>
      </c>
      <c r="D375" s="25" t="s">
        <v>56</v>
      </c>
    </row>
    <row r="376" spans="1:5" ht="14.1" customHeight="1">
      <c r="A376" s="84" t="s">
        <v>307</v>
      </c>
      <c r="B376" s="27"/>
      <c r="C376" s="27"/>
      <c r="D376" s="27"/>
    </row>
    <row r="377" spans="1:5" ht="14.1" customHeight="1">
      <c r="A377" s="43" t="s">
        <v>308</v>
      </c>
      <c r="B377" s="37">
        <v>174133.76000000001</v>
      </c>
      <c r="C377" s="37">
        <v>37423.75</v>
      </c>
      <c r="D377" s="37">
        <v>-136710.01</v>
      </c>
    </row>
    <row r="378" spans="1:5" ht="14.1" customHeight="1">
      <c r="A378" s="43" t="s">
        <v>309</v>
      </c>
      <c r="B378" s="37">
        <v>3563928.99</v>
      </c>
      <c r="C378" s="37">
        <v>3808663.35</v>
      </c>
      <c r="D378" s="37">
        <v>244734.36</v>
      </c>
    </row>
    <row r="379" spans="1:5" ht="14.1" customHeight="1">
      <c r="A379" s="43" t="s">
        <v>310</v>
      </c>
      <c r="B379" s="37">
        <v>392485.76</v>
      </c>
      <c r="C379" s="37">
        <v>392485.76</v>
      </c>
      <c r="D379" s="37">
        <v>0</v>
      </c>
    </row>
    <row r="380" spans="1:5" ht="14.1" customHeight="1">
      <c r="A380" s="43" t="s">
        <v>311</v>
      </c>
      <c r="B380" s="37">
        <v>451047.82</v>
      </c>
      <c r="C380" s="37">
        <v>280049.88</v>
      </c>
      <c r="D380" s="37">
        <v>-170997.94</v>
      </c>
    </row>
    <row r="381" spans="1:5" ht="14.1" customHeight="1">
      <c r="A381" s="43" t="s">
        <v>312</v>
      </c>
      <c r="B381" s="37">
        <v>4510400.83</v>
      </c>
      <c r="C381" s="37">
        <v>328299.74</v>
      </c>
      <c r="D381" s="37">
        <v>-4182101.09</v>
      </c>
    </row>
    <row r="382" spans="1:5" ht="14.1" customHeight="1">
      <c r="A382" s="43" t="s">
        <v>313</v>
      </c>
      <c r="B382" s="37">
        <v>10386.06</v>
      </c>
      <c r="C382" s="37">
        <v>839064.87</v>
      </c>
      <c r="D382" s="37">
        <v>828678.81</v>
      </c>
      <c r="E382" s="118"/>
    </row>
    <row r="383" spans="1:5" ht="14.1" customHeight="1">
      <c r="A383" s="43" t="s">
        <v>314</v>
      </c>
      <c r="B383" s="37">
        <v>53989.82</v>
      </c>
      <c r="C383" s="37">
        <v>6288562.5700000003</v>
      </c>
      <c r="D383" s="37">
        <v>6234572.75</v>
      </c>
    </row>
    <row r="384" spans="1:5" ht="14.1" customHeight="1">
      <c r="A384" s="43" t="s">
        <v>315</v>
      </c>
      <c r="B384" s="37">
        <v>41720.14</v>
      </c>
      <c r="C384" s="37">
        <v>538052.64</v>
      </c>
      <c r="D384" s="37">
        <v>496332.5</v>
      </c>
    </row>
    <row r="385" spans="1:4" ht="14.1" customHeight="1">
      <c r="A385" s="43" t="s">
        <v>316</v>
      </c>
      <c r="B385" s="37">
        <v>2072072.39</v>
      </c>
      <c r="C385" s="37">
        <v>2158438.5699999998</v>
      </c>
      <c r="D385" s="37">
        <v>86366.18</v>
      </c>
    </row>
    <row r="386" spans="1:4" ht="14.1" customHeight="1">
      <c r="A386" s="43" t="s">
        <v>317</v>
      </c>
      <c r="B386" s="37">
        <v>482729.84</v>
      </c>
      <c r="C386" s="37">
        <v>482729.84</v>
      </c>
      <c r="D386" s="37">
        <v>0</v>
      </c>
    </row>
    <row r="387" spans="1:4" ht="14.1" customHeight="1">
      <c r="A387" s="43" t="s">
        <v>318</v>
      </c>
      <c r="B387" s="37">
        <v>147322.04999999999</v>
      </c>
      <c r="C387" s="37">
        <v>147322.04999999999</v>
      </c>
      <c r="D387" s="37">
        <v>0</v>
      </c>
    </row>
    <row r="388" spans="1:4" ht="14.1" customHeight="1">
      <c r="A388" s="43" t="s">
        <v>319</v>
      </c>
      <c r="B388" s="37">
        <v>10031.02</v>
      </c>
      <c r="C388" s="37">
        <v>155261.01999999999</v>
      </c>
      <c r="D388" s="37">
        <v>145230</v>
      </c>
    </row>
    <row r="389" spans="1:4" ht="14.1" customHeight="1">
      <c r="A389" s="43" t="s">
        <v>320</v>
      </c>
      <c r="B389" s="37">
        <v>55578.15</v>
      </c>
      <c r="C389" s="37">
        <v>55670.93</v>
      </c>
      <c r="D389" s="37">
        <v>92.78</v>
      </c>
    </row>
    <row r="390" spans="1:4" ht="14.1" customHeight="1">
      <c r="A390" s="43" t="s">
        <v>321</v>
      </c>
      <c r="B390" s="37">
        <v>48280.87</v>
      </c>
      <c r="C390" s="37">
        <v>0</v>
      </c>
      <c r="D390" s="37">
        <v>-48280.87</v>
      </c>
    </row>
    <row r="391" spans="1:4" ht="14.1" customHeight="1">
      <c r="A391" s="43" t="s">
        <v>322</v>
      </c>
      <c r="B391" s="37">
        <v>20762.2</v>
      </c>
      <c r="C391" s="37">
        <v>0</v>
      </c>
      <c r="D391" s="37">
        <v>-20762.2</v>
      </c>
    </row>
    <row r="392" spans="1:4" ht="14.1" customHeight="1">
      <c r="A392" s="43" t="s">
        <v>323</v>
      </c>
      <c r="B392" s="37">
        <v>15014.45</v>
      </c>
      <c r="C392" s="37">
        <v>0</v>
      </c>
      <c r="D392" s="37">
        <v>-15014.45</v>
      </c>
    </row>
    <row r="393" spans="1:4" ht="14.1" customHeight="1">
      <c r="A393" s="43" t="s">
        <v>324</v>
      </c>
      <c r="B393" s="37">
        <v>97362.26</v>
      </c>
      <c r="C393" s="37">
        <v>112562.4</v>
      </c>
      <c r="D393" s="37">
        <v>15200.14</v>
      </c>
    </row>
    <row r="394" spans="1:4" ht="14.1" customHeight="1">
      <c r="A394" s="44" t="s">
        <v>325</v>
      </c>
      <c r="B394" s="62">
        <v>455902.35</v>
      </c>
      <c r="C394" s="62">
        <v>481880.71</v>
      </c>
      <c r="D394" s="62">
        <v>25978.36</v>
      </c>
    </row>
    <row r="395" spans="1:4" ht="14.1" customHeight="1">
      <c r="A395" s="64" t="s">
        <v>326</v>
      </c>
      <c r="B395" s="65">
        <v>13541.71</v>
      </c>
      <c r="C395" s="65">
        <v>13555.09</v>
      </c>
      <c r="D395" s="65">
        <v>13.38</v>
      </c>
    </row>
    <row r="396" spans="1:4" ht="14.1" customHeight="1">
      <c r="A396" s="43" t="s">
        <v>327</v>
      </c>
      <c r="B396" s="37">
        <v>236.55</v>
      </c>
      <c r="C396" s="37">
        <v>0</v>
      </c>
      <c r="D396" s="37">
        <v>-236.55</v>
      </c>
    </row>
    <row r="397" spans="1:4" ht="14.1" customHeight="1">
      <c r="A397" s="43" t="s">
        <v>328</v>
      </c>
      <c r="B397" s="37">
        <v>269264.53999999998</v>
      </c>
      <c r="C397" s="37">
        <v>232964.7</v>
      </c>
      <c r="D397" s="37">
        <v>-36299.839999999997</v>
      </c>
    </row>
    <row r="398" spans="1:4" ht="14.1" customHeight="1">
      <c r="A398" s="43" t="s">
        <v>329</v>
      </c>
      <c r="B398" s="37">
        <v>10521.07</v>
      </c>
      <c r="C398" s="37">
        <v>10531.45</v>
      </c>
      <c r="D398" s="37">
        <v>10.38</v>
      </c>
    </row>
    <row r="399" spans="1:4" ht="14.1" customHeight="1">
      <c r="A399" s="43" t="s">
        <v>330</v>
      </c>
      <c r="B399" s="37">
        <v>6135127.4900000002</v>
      </c>
      <c r="C399" s="37">
        <v>6331989.9400000004</v>
      </c>
      <c r="D399" s="37">
        <v>196862.45</v>
      </c>
    </row>
    <row r="400" spans="1:4" ht="14.1" customHeight="1">
      <c r="A400" s="43" t="s">
        <v>331</v>
      </c>
      <c r="B400" s="37">
        <v>342722.22</v>
      </c>
      <c r="C400" s="37">
        <v>344054.49</v>
      </c>
      <c r="D400" s="37">
        <v>1332.27</v>
      </c>
    </row>
    <row r="401" spans="1:4" ht="14.1" customHeight="1">
      <c r="A401" s="43" t="s">
        <v>332</v>
      </c>
      <c r="B401" s="37">
        <v>0</v>
      </c>
      <c r="C401" s="37">
        <v>407485.97</v>
      </c>
      <c r="D401" s="37">
        <v>407485.97</v>
      </c>
    </row>
    <row r="402" spans="1:4" ht="13.5" customHeight="1">
      <c r="A402" s="43" t="s">
        <v>333</v>
      </c>
      <c r="B402" s="37">
        <v>0</v>
      </c>
      <c r="C402" s="37">
        <v>1098831.05</v>
      </c>
      <c r="D402" s="37">
        <v>1098831.05</v>
      </c>
    </row>
    <row r="403" spans="1:4" ht="12.75" customHeight="1">
      <c r="A403" s="43" t="s">
        <v>334</v>
      </c>
      <c r="B403" s="37">
        <v>4403419.1399999997</v>
      </c>
      <c r="C403" s="37">
        <v>5108525.99</v>
      </c>
      <c r="D403" s="37">
        <v>705106.85</v>
      </c>
    </row>
    <row r="404" spans="1:4" ht="21.75" customHeight="1">
      <c r="A404" s="83"/>
      <c r="B404" s="40">
        <f>SUM(B377:B403)</f>
        <v>23777981.48</v>
      </c>
      <c r="C404" s="40">
        <f>SUM(C377:C403)</f>
        <v>29654406.759999998</v>
      </c>
      <c r="D404" s="40">
        <f>SUM(D377:D403)</f>
        <v>5876425.2799999993</v>
      </c>
    </row>
    <row r="405" spans="1:4" ht="6.75" customHeight="1"/>
    <row r="406" spans="1:4" ht="6.75" customHeight="1"/>
    <row r="408" spans="1:4" ht="24" customHeight="1">
      <c r="A408" s="101" t="s">
        <v>335</v>
      </c>
      <c r="B408" s="102" t="s">
        <v>56</v>
      </c>
      <c r="C408" s="25" t="s">
        <v>336</v>
      </c>
      <c r="D408" s="14"/>
    </row>
    <row r="409" spans="1:4" ht="11.25" customHeight="1">
      <c r="A409" s="26" t="s">
        <v>337</v>
      </c>
      <c r="B409" s="119" t="s">
        <v>48</v>
      </c>
      <c r="C409" s="27"/>
      <c r="D409" s="49"/>
    </row>
    <row r="410" spans="1:4" ht="11.25" customHeight="1">
      <c r="A410" s="28"/>
      <c r="B410" s="120"/>
      <c r="C410" s="29"/>
      <c r="D410" s="49"/>
    </row>
    <row r="411" spans="1:4" ht="11.25" customHeight="1">
      <c r="A411" s="28" t="s">
        <v>58</v>
      </c>
      <c r="B411" s="104"/>
      <c r="C411" s="29"/>
      <c r="D411" s="49"/>
    </row>
    <row r="412" spans="1:4" ht="11.25" customHeight="1">
      <c r="A412" s="43" t="s">
        <v>338</v>
      </c>
      <c r="B412" s="121" t="s">
        <v>48</v>
      </c>
      <c r="C412" s="29"/>
      <c r="D412" s="49"/>
    </row>
    <row r="413" spans="1:4" ht="11.25" customHeight="1">
      <c r="A413" s="28" t="s">
        <v>64</v>
      </c>
      <c r="B413" s="104">
        <f>SUM(B414:B419)</f>
        <v>-1718573.46</v>
      </c>
      <c r="C413" s="104">
        <f>SUM(C414:C419)</f>
        <v>0</v>
      </c>
      <c r="D413" s="49"/>
    </row>
    <row r="414" spans="1:4" ht="11.25" customHeight="1">
      <c r="A414" s="43" t="s">
        <v>339</v>
      </c>
      <c r="B414" s="37">
        <v>-1445703.06</v>
      </c>
      <c r="C414" s="34">
        <v>0</v>
      </c>
      <c r="D414" s="49"/>
    </row>
    <row r="415" spans="1:4" ht="11.25" customHeight="1">
      <c r="A415" s="43" t="s">
        <v>340</v>
      </c>
      <c r="B415" s="37">
        <v>-5614.72</v>
      </c>
      <c r="C415" s="34">
        <v>0</v>
      </c>
      <c r="D415" s="49"/>
    </row>
    <row r="416" spans="1:4" ht="11.25" customHeight="1">
      <c r="A416" s="43" t="s">
        <v>341</v>
      </c>
      <c r="B416" s="37">
        <v>0</v>
      </c>
      <c r="C416" s="34">
        <v>0</v>
      </c>
      <c r="D416" s="49"/>
    </row>
    <row r="417" spans="1:6" ht="11.25" customHeight="1">
      <c r="A417" s="43" t="s">
        <v>342</v>
      </c>
      <c r="B417" s="37">
        <v>-246625</v>
      </c>
      <c r="C417" s="34">
        <v>0</v>
      </c>
      <c r="D417" s="49"/>
    </row>
    <row r="418" spans="1:6" ht="11.25" customHeight="1">
      <c r="A418" s="43" t="s">
        <v>343</v>
      </c>
      <c r="B418" s="37">
        <v>-20630.68</v>
      </c>
      <c r="C418" s="34">
        <v>0</v>
      </c>
      <c r="D418" s="49"/>
    </row>
    <row r="419" spans="1:6" ht="11.25" customHeight="1">
      <c r="A419" s="43" t="s">
        <v>344</v>
      </c>
      <c r="B419" s="37">
        <v>0</v>
      </c>
      <c r="C419" s="34">
        <v>0</v>
      </c>
      <c r="D419" s="49"/>
    </row>
    <row r="420" spans="1:6" ht="11.25" customHeight="1">
      <c r="A420" s="28" t="s">
        <v>345</v>
      </c>
      <c r="B420" s="121" t="s">
        <v>48</v>
      </c>
      <c r="C420" s="29"/>
      <c r="D420" s="49"/>
      <c r="E420" s="14"/>
      <c r="F420" s="14"/>
    </row>
    <row r="421" spans="1:6" ht="11.25" customHeight="1">
      <c r="A421" s="31"/>
      <c r="B421" s="122"/>
      <c r="C421" s="32"/>
      <c r="D421" s="49"/>
      <c r="E421" s="14"/>
      <c r="F421" s="14"/>
    </row>
    <row r="422" spans="1:6" ht="18" customHeight="1">
      <c r="B422" s="123">
        <f>B413+B411</f>
        <v>-1718573.46</v>
      </c>
      <c r="C422" s="40">
        <f>C413</f>
        <v>0</v>
      </c>
      <c r="D422" s="14"/>
      <c r="E422" s="14"/>
      <c r="F422" s="14"/>
    </row>
    <row r="423" spans="1:6">
      <c r="E423" s="14"/>
      <c r="F423" s="14"/>
    </row>
    <row r="424" spans="1:6">
      <c r="A424" s="18" t="s">
        <v>346</v>
      </c>
      <c r="E424" s="14"/>
      <c r="F424" s="14"/>
    </row>
    <row r="425" spans="1:6" ht="12" customHeight="1">
      <c r="A425" s="18" t="s">
        <v>347</v>
      </c>
      <c r="E425" s="14"/>
      <c r="F425" s="14"/>
    </row>
    <row r="426" spans="1:6">
      <c r="A426" s="124"/>
      <c r="B426" s="124"/>
      <c r="C426" s="124"/>
      <c r="D426" s="124"/>
      <c r="E426" s="14"/>
      <c r="F426" s="14"/>
    </row>
    <row r="427" spans="1:6">
      <c r="A427" s="125" t="s">
        <v>348</v>
      </c>
      <c r="B427" s="126"/>
      <c r="C427" s="126"/>
      <c r="D427" s="127"/>
      <c r="E427" s="14"/>
      <c r="F427" s="14"/>
    </row>
    <row r="428" spans="1:6">
      <c r="A428" s="128" t="s">
        <v>349</v>
      </c>
      <c r="B428" s="129"/>
      <c r="C428" s="129"/>
      <c r="D428" s="130"/>
      <c r="E428" s="14"/>
      <c r="F428" s="131"/>
    </row>
    <row r="429" spans="1:6">
      <c r="A429" s="132" t="s">
        <v>350</v>
      </c>
      <c r="B429" s="133"/>
      <c r="C429" s="133"/>
      <c r="D429" s="134"/>
      <c r="E429" s="14"/>
      <c r="F429" s="131"/>
    </row>
    <row r="430" spans="1:6">
      <c r="A430" s="135" t="s">
        <v>351</v>
      </c>
      <c r="B430" s="136"/>
      <c r="C430" s="137"/>
      <c r="D430" s="138">
        <v>71452418.060000002</v>
      </c>
      <c r="E430" s="14"/>
      <c r="F430" s="131"/>
    </row>
    <row r="431" spans="1:6">
      <c r="A431" s="139"/>
      <c r="B431" s="139"/>
      <c r="C431" s="140"/>
      <c r="D431" s="137"/>
      <c r="E431" s="14"/>
      <c r="F431" s="131"/>
    </row>
    <row r="432" spans="1:6">
      <c r="A432" s="141" t="s">
        <v>352</v>
      </c>
      <c r="B432" s="141"/>
      <c r="C432" s="142"/>
      <c r="D432" s="143">
        <f>SUM(C432:C437)</f>
        <v>688590.01</v>
      </c>
      <c r="E432" s="14"/>
      <c r="F432" s="14"/>
    </row>
    <row r="433" spans="1:6">
      <c r="A433" s="144" t="s">
        <v>353</v>
      </c>
      <c r="B433" s="144"/>
      <c r="C433" s="145" t="s">
        <v>354</v>
      </c>
      <c r="D433" s="146"/>
      <c r="E433" s="14"/>
      <c r="F433" s="14"/>
    </row>
    <row r="434" spans="1:6">
      <c r="A434" s="144" t="s">
        <v>355</v>
      </c>
      <c r="B434" s="144"/>
      <c r="C434" s="145" t="s">
        <v>354</v>
      </c>
      <c r="D434" s="146"/>
      <c r="E434" s="14"/>
      <c r="F434" s="14"/>
    </row>
    <row r="435" spans="1:6">
      <c r="A435" s="144" t="s">
        <v>356</v>
      </c>
      <c r="B435" s="144"/>
      <c r="C435" s="147">
        <v>688589.1</v>
      </c>
      <c r="D435" s="146"/>
      <c r="E435" s="14"/>
      <c r="F435" s="14"/>
    </row>
    <row r="436" spans="1:6">
      <c r="A436" s="144" t="s">
        <v>357</v>
      </c>
      <c r="B436" s="144"/>
      <c r="C436" s="147">
        <v>0.91</v>
      </c>
      <c r="D436" s="146"/>
      <c r="E436" s="14"/>
      <c r="F436" s="14"/>
    </row>
    <row r="437" spans="1:6">
      <c r="A437" s="148" t="s">
        <v>358</v>
      </c>
      <c r="B437" s="149"/>
      <c r="C437" s="147" t="s">
        <v>354</v>
      </c>
      <c r="D437" s="146"/>
      <c r="E437" s="14"/>
      <c r="F437" s="14"/>
    </row>
    <row r="438" spans="1:6">
      <c r="A438" s="139"/>
      <c r="B438" s="139"/>
      <c r="C438" s="140"/>
      <c r="D438" s="137"/>
      <c r="E438" s="14"/>
      <c r="F438" s="14"/>
    </row>
    <row r="439" spans="1:6">
      <c r="A439" s="141" t="s">
        <v>359</v>
      </c>
      <c r="B439" s="141"/>
      <c r="C439" s="142"/>
      <c r="D439" s="143">
        <f>SUM(C439:C443)</f>
        <v>1476759.93</v>
      </c>
      <c r="E439" s="14"/>
      <c r="F439" s="14"/>
    </row>
    <row r="440" spans="1:6">
      <c r="A440" s="144" t="s">
        <v>360</v>
      </c>
      <c r="B440" s="144"/>
      <c r="C440" s="145" t="s">
        <v>354</v>
      </c>
      <c r="D440" s="146"/>
      <c r="E440" s="14"/>
      <c r="F440" s="14"/>
    </row>
    <row r="441" spans="1:6">
      <c r="A441" s="144" t="s">
        <v>361</v>
      </c>
      <c r="B441" s="144"/>
      <c r="C441" s="145" t="s">
        <v>354</v>
      </c>
      <c r="D441" s="146"/>
      <c r="E441" s="14"/>
      <c r="F441" s="14"/>
    </row>
    <row r="442" spans="1:6">
      <c r="A442" s="144" t="s">
        <v>362</v>
      </c>
      <c r="B442" s="144"/>
      <c r="C442" s="145" t="s">
        <v>354</v>
      </c>
      <c r="D442" s="146"/>
      <c r="E442" s="14"/>
      <c r="F442" s="14"/>
    </row>
    <row r="443" spans="1:6">
      <c r="A443" s="150" t="s">
        <v>363</v>
      </c>
      <c r="B443" s="151"/>
      <c r="C443" s="147">
        <v>1476759.93</v>
      </c>
      <c r="D443" s="152"/>
      <c r="E443" s="153"/>
      <c r="F443" s="14"/>
    </row>
    <row r="444" spans="1:6">
      <c r="A444" s="139"/>
      <c r="B444" s="139"/>
      <c r="C444" s="137"/>
      <c r="D444" s="137"/>
      <c r="E444" s="154"/>
      <c r="F444" s="14"/>
    </row>
    <row r="445" spans="1:6">
      <c r="A445" s="155" t="s">
        <v>364</v>
      </c>
      <c r="B445" s="155"/>
      <c r="C445" s="137"/>
      <c r="D445" s="156">
        <f>D430+D432-D439</f>
        <v>70664248.140000001</v>
      </c>
      <c r="E445" s="153"/>
      <c r="F445" s="131"/>
    </row>
    <row r="446" spans="1:6">
      <c r="A446" s="124"/>
      <c r="B446" s="124"/>
      <c r="C446" s="157"/>
      <c r="D446" s="157"/>
      <c r="E446" s="153"/>
      <c r="F446" s="14"/>
    </row>
    <row r="447" spans="1:6">
      <c r="A447" s="125" t="s">
        <v>365</v>
      </c>
      <c r="B447" s="126"/>
      <c r="C447" s="126"/>
      <c r="D447" s="127"/>
      <c r="E447" s="14"/>
      <c r="F447" s="14"/>
    </row>
    <row r="448" spans="1:6">
      <c r="A448" s="128" t="s">
        <v>349</v>
      </c>
      <c r="B448" s="129"/>
      <c r="C448" s="129"/>
      <c r="D448" s="130"/>
      <c r="E448" s="14"/>
      <c r="F448" s="14"/>
    </row>
    <row r="449" spans="1:7">
      <c r="A449" s="132" t="s">
        <v>350</v>
      </c>
      <c r="B449" s="133"/>
      <c r="C449" s="133"/>
      <c r="D449" s="134"/>
      <c r="E449" s="14"/>
      <c r="F449" s="14"/>
    </row>
    <row r="450" spans="1:7">
      <c r="A450" s="135" t="s">
        <v>366</v>
      </c>
      <c r="B450" s="136"/>
      <c r="C450" s="137"/>
      <c r="D450" s="138">
        <v>64391390.759999998</v>
      </c>
      <c r="E450" s="14"/>
      <c r="F450" s="14"/>
    </row>
    <row r="451" spans="1:7">
      <c r="A451" s="139"/>
      <c r="B451" s="139"/>
      <c r="C451" s="137"/>
      <c r="D451" s="137"/>
      <c r="E451" s="14"/>
      <c r="F451" s="14"/>
    </row>
    <row r="452" spans="1:7">
      <c r="A452" s="158" t="s">
        <v>367</v>
      </c>
      <c r="B452" s="158"/>
      <c r="C452" s="142"/>
      <c r="D452" s="159">
        <f>SUM(C452:C469)</f>
        <v>74349.48</v>
      </c>
      <c r="E452" s="14"/>
      <c r="F452" s="14"/>
    </row>
    <row r="453" spans="1:7">
      <c r="A453" s="144" t="s">
        <v>368</v>
      </c>
      <c r="B453" s="144"/>
      <c r="C453" s="147">
        <v>30487.68</v>
      </c>
      <c r="D453" s="160"/>
      <c r="E453" s="14"/>
      <c r="F453" s="14"/>
    </row>
    <row r="454" spans="1:7">
      <c r="A454" s="144" t="s">
        <v>369</v>
      </c>
      <c r="B454" s="144"/>
      <c r="C454" s="147">
        <v>25000</v>
      </c>
      <c r="D454" s="161"/>
      <c r="E454" s="131"/>
      <c r="F454" s="14"/>
    </row>
    <row r="455" spans="1:7">
      <c r="A455" s="144" t="s">
        <v>370</v>
      </c>
      <c r="B455" s="144"/>
      <c r="C455" s="147">
        <v>0</v>
      </c>
      <c r="D455" s="161"/>
      <c r="E455" s="131"/>
      <c r="F455" s="14"/>
    </row>
    <row r="456" spans="1:7">
      <c r="A456" s="144" t="s">
        <v>371</v>
      </c>
      <c r="B456" s="144"/>
      <c r="C456" s="147">
        <v>0</v>
      </c>
      <c r="D456" s="161"/>
      <c r="E456" s="131"/>
      <c r="F456" s="14"/>
    </row>
    <row r="457" spans="1:7">
      <c r="A457" s="144" t="s">
        <v>372</v>
      </c>
      <c r="B457" s="144"/>
      <c r="C457" s="147">
        <v>0</v>
      </c>
      <c r="D457" s="161"/>
      <c r="E457" s="131"/>
      <c r="F457" s="131"/>
    </row>
    <row r="458" spans="1:7">
      <c r="A458" s="144" t="s">
        <v>373</v>
      </c>
      <c r="B458" s="144"/>
      <c r="C458" s="147">
        <v>18861.8</v>
      </c>
      <c r="D458" s="161"/>
      <c r="E458" s="131"/>
      <c r="F458" s="131"/>
    </row>
    <row r="459" spans="1:7">
      <c r="A459" s="144" t="s">
        <v>374</v>
      </c>
      <c r="B459" s="144"/>
      <c r="C459" s="147">
        <v>0</v>
      </c>
      <c r="D459" s="162"/>
      <c r="E459" s="131"/>
      <c r="F459" s="131"/>
    </row>
    <row r="460" spans="1:7">
      <c r="A460" s="144" t="s">
        <v>375</v>
      </c>
      <c r="B460" s="144"/>
      <c r="C460" s="147">
        <v>0</v>
      </c>
      <c r="D460" s="163"/>
      <c r="E460" s="131"/>
      <c r="F460" s="131"/>
    </row>
    <row r="461" spans="1:7">
      <c r="A461" s="144" t="s">
        <v>376</v>
      </c>
      <c r="B461" s="144"/>
      <c r="C461" s="147">
        <v>0</v>
      </c>
      <c r="D461" s="164"/>
      <c r="E461" s="131"/>
      <c r="F461" s="131"/>
    </row>
    <row r="462" spans="1:7">
      <c r="A462" s="144" t="s">
        <v>377</v>
      </c>
      <c r="B462" s="144"/>
      <c r="C462" s="147">
        <v>0</v>
      </c>
      <c r="D462" s="164"/>
      <c r="E462" s="131"/>
      <c r="F462" s="131"/>
    </row>
    <row r="463" spans="1:7">
      <c r="A463" s="144" t="s">
        <v>378</v>
      </c>
      <c r="B463" s="144"/>
      <c r="C463" s="145" t="s">
        <v>354</v>
      </c>
      <c r="D463" s="164"/>
      <c r="E463" s="131"/>
      <c r="F463" s="131"/>
      <c r="G463" s="165"/>
    </row>
    <row r="464" spans="1:7">
      <c r="A464" s="144" t="s">
        <v>379</v>
      </c>
      <c r="B464" s="144"/>
      <c r="C464" s="145" t="s">
        <v>354</v>
      </c>
      <c r="D464" s="164"/>
      <c r="E464" s="131"/>
      <c r="F464" s="131"/>
      <c r="G464" s="165"/>
    </row>
    <row r="465" spans="1:9">
      <c r="A465" s="144" t="s">
        <v>380</v>
      </c>
      <c r="B465" s="144"/>
      <c r="C465" s="145" t="s">
        <v>354</v>
      </c>
      <c r="D465" s="164"/>
      <c r="E465" s="131"/>
      <c r="F465" s="166"/>
    </row>
    <row r="466" spans="1:9">
      <c r="A466" s="144" t="s">
        <v>381</v>
      </c>
      <c r="B466" s="144"/>
      <c r="C466" s="145" t="s">
        <v>354</v>
      </c>
      <c r="D466" s="164"/>
      <c r="E466" s="131"/>
      <c r="F466" s="131"/>
      <c r="I466" s="165"/>
    </row>
    <row r="467" spans="1:9">
      <c r="A467" s="144" t="s">
        <v>382</v>
      </c>
      <c r="B467" s="144"/>
      <c r="C467" s="145" t="s">
        <v>354</v>
      </c>
      <c r="D467" s="164"/>
      <c r="E467" s="131"/>
      <c r="F467" s="131"/>
      <c r="I467" s="165"/>
    </row>
    <row r="468" spans="1:9" ht="12.75" customHeight="1">
      <c r="A468" s="144" t="s">
        <v>383</v>
      </c>
      <c r="B468" s="144"/>
      <c r="C468" s="145" t="s">
        <v>354</v>
      </c>
      <c r="D468" s="164"/>
      <c r="E468" s="131"/>
      <c r="F468" s="131"/>
      <c r="I468" s="165"/>
    </row>
    <row r="469" spans="1:9">
      <c r="A469" s="167" t="s">
        <v>384</v>
      </c>
      <c r="B469" s="168"/>
      <c r="C469" s="147">
        <v>0</v>
      </c>
      <c r="D469" s="164"/>
      <c r="E469" s="131"/>
      <c r="F469" s="131"/>
      <c r="I469" s="165"/>
    </row>
    <row r="470" spans="1:9">
      <c r="A470" s="139"/>
      <c r="B470" s="139"/>
      <c r="C470" s="137"/>
      <c r="D470" s="137"/>
      <c r="E470" s="14"/>
      <c r="F470" s="131"/>
      <c r="I470" s="165"/>
    </row>
    <row r="471" spans="1:9">
      <c r="A471" s="158" t="s">
        <v>385</v>
      </c>
      <c r="B471" s="158"/>
      <c r="C471" s="142"/>
      <c r="D471" s="159">
        <f>SUM(C471:C478)</f>
        <v>798420.78</v>
      </c>
      <c r="E471" s="14"/>
      <c r="F471" s="131"/>
      <c r="I471" s="165"/>
    </row>
    <row r="472" spans="1:9">
      <c r="A472" s="144" t="s">
        <v>386</v>
      </c>
      <c r="B472" s="144"/>
      <c r="C472" s="147">
        <v>25749.55</v>
      </c>
      <c r="D472" s="164"/>
      <c r="E472" s="14"/>
      <c r="F472" s="14"/>
      <c r="I472" s="165"/>
    </row>
    <row r="473" spans="1:9">
      <c r="A473" s="144" t="s">
        <v>387</v>
      </c>
      <c r="B473" s="144"/>
      <c r="C473" s="147">
        <v>772670.23</v>
      </c>
      <c r="D473" s="164"/>
      <c r="E473" s="14"/>
      <c r="F473" s="14"/>
    </row>
    <row r="474" spans="1:9">
      <c r="A474" s="144" t="s">
        <v>388</v>
      </c>
      <c r="B474" s="144"/>
      <c r="C474" s="145" t="s">
        <v>354</v>
      </c>
      <c r="D474" s="164"/>
      <c r="E474" s="14"/>
      <c r="F474" s="14"/>
    </row>
    <row r="475" spans="1:9">
      <c r="A475" s="144" t="s">
        <v>389</v>
      </c>
      <c r="B475" s="144"/>
      <c r="C475" s="145" t="s">
        <v>354</v>
      </c>
      <c r="D475" s="164"/>
      <c r="E475" s="14"/>
      <c r="F475" s="14"/>
    </row>
    <row r="476" spans="1:9">
      <c r="A476" s="144" t="s">
        <v>390</v>
      </c>
      <c r="B476" s="144"/>
      <c r="C476" s="145" t="s">
        <v>354</v>
      </c>
      <c r="D476" s="164"/>
      <c r="E476" s="14"/>
      <c r="F476" s="14"/>
    </row>
    <row r="477" spans="1:9">
      <c r="A477" s="144" t="s">
        <v>391</v>
      </c>
      <c r="B477" s="144"/>
      <c r="C477" s="147">
        <v>1</v>
      </c>
      <c r="D477" s="164"/>
      <c r="E477" s="14"/>
      <c r="F477" s="14"/>
    </row>
    <row r="478" spans="1:9">
      <c r="A478" s="167" t="s">
        <v>392</v>
      </c>
      <c r="B478" s="168"/>
      <c r="C478" s="147">
        <v>0</v>
      </c>
      <c r="D478" s="164"/>
      <c r="E478" s="14"/>
      <c r="F478" s="14"/>
    </row>
    <row r="479" spans="1:9">
      <c r="A479" s="139"/>
      <c r="B479" s="139"/>
      <c r="C479" s="137"/>
      <c r="D479" s="137"/>
      <c r="E479" s="14"/>
      <c r="F479" s="14"/>
    </row>
    <row r="480" spans="1:9">
      <c r="A480" s="169" t="s">
        <v>393</v>
      </c>
      <c r="C480" s="137"/>
      <c r="D480" s="170">
        <f>D450-D452+D471</f>
        <v>65115462.060000002</v>
      </c>
      <c r="E480" s="131"/>
      <c r="F480" s="131"/>
    </row>
    <row r="481" spans="1:6">
      <c r="E481" s="171"/>
      <c r="F481" s="14"/>
    </row>
    <row r="482" spans="1:6">
      <c r="D482" s="172"/>
      <c r="E482" s="14"/>
      <c r="F482" s="14"/>
    </row>
    <row r="483" spans="1:6">
      <c r="A483" s="16" t="s">
        <v>394</v>
      </c>
      <c r="B483" s="16"/>
      <c r="C483" s="16"/>
      <c r="D483" s="16"/>
      <c r="E483" s="16"/>
      <c r="F483" s="14"/>
    </row>
    <row r="484" spans="1:6">
      <c r="A484" s="173"/>
      <c r="B484" s="173"/>
      <c r="C484" s="173"/>
      <c r="D484" s="173"/>
      <c r="E484" s="173"/>
      <c r="F484" s="14"/>
    </row>
    <row r="485" spans="1:6" ht="21" customHeight="1">
      <c r="A485" s="72" t="s">
        <v>395</v>
      </c>
      <c r="B485" s="73" t="s">
        <v>54</v>
      </c>
      <c r="C485" s="99" t="s">
        <v>55</v>
      </c>
      <c r="D485" s="99" t="s">
        <v>56</v>
      </c>
      <c r="E485" s="14"/>
      <c r="F485" s="14"/>
    </row>
    <row r="486" spans="1:6">
      <c r="A486" s="26" t="s">
        <v>396</v>
      </c>
      <c r="B486" s="174" t="s">
        <v>397</v>
      </c>
      <c r="C486" s="175" t="s">
        <v>397</v>
      </c>
      <c r="D486" s="175" t="s">
        <v>397</v>
      </c>
      <c r="E486" s="14"/>
      <c r="F486" s="14"/>
    </row>
    <row r="487" spans="1:6">
      <c r="A487" s="31"/>
      <c r="B487" s="176">
        <v>0</v>
      </c>
      <c r="C487" s="177">
        <v>0</v>
      </c>
      <c r="D487" s="177">
        <v>0</v>
      </c>
      <c r="E487" s="14"/>
      <c r="F487" s="14"/>
    </row>
    <row r="488" spans="1:6" ht="21" customHeight="1">
      <c r="B488" s="25">
        <f>SUM(B487:B487)</f>
        <v>0</v>
      </c>
      <c r="C488" s="25">
        <f>SUM(C487:C487)</f>
        <v>0</v>
      </c>
      <c r="D488" s="25">
        <f>SUM(D487:D487)</f>
        <v>0</v>
      </c>
      <c r="E488" s="14"/>
      <c r="F488" s="14"/>
    </row>
    <row r="489" spans="1:6">
      <c r="E489" s="14"/>
      <c r="F489" s="14"/>
    </row>
    <row r="490" spans="1:6">
      <c r="A490" s="3" t="s">
        <v>398</v>
      </c>
      <c r="B490" s="124"/>
      <c r="C490" s="124"/>
      <c r="D490" s="124"/>
    </row>
    <row r="491" spans="1:6">
      <c r="B491" s="124"/>
      <c r="C491" s="124"/>
      <c r="D491" s="124"/>
    </row>
    <row r="492" spans="1:6">
      <c r="B492" s="124"/>
      <c r="C492" s="124"/>
      <c r="D492" s="124"/>
    </row>
    <row r="493" spans="1:6">
      <c r="F493" s="14"/>
    </row>
    <row r="494" spans="1:6">
      <c r="A494" s="178"/>
      <c r="B494" s="124"/>
      <c r="C494" s="178"/>
      <c r="D494" s="178"/>
      <c r="E494" s="178"/>
      <c r="F494" s="179"/>
    </row>
    <row r="495" spans="1:6">
      <c r="A495" s="180" t="s">
        <v>399</v>
      </c>
      <c r="B495" s="124"/>
      <c r="C495" s="181" t="s">
        <v>400</v>
      </c>
      <c r="D495" s="181"/>
      <c r="E495" s="181"/>
      <c r="F495" s="182"/>
    </row>
    <row r="496" spans="1:6">
      <c r="A496" s="180" t="s">
        <v>401</v>
      </c>
      <c r="B496" s="124"/>
      <c r="C496" s="183" t="s">
        <v>402</v>
      </c>
      <c r="D496" s="183"/>
      <c r="E496" s="183"/>
      <c r="F496" s="184"/>
    </row>
    <row r="497" spans="1:6">
      <c r="A497" s="124"/>
      <c r="B497" s="124"/>
      <c r="C497" s="183"/>
      <c r="D497" s="183"/>
      <c r="E497" s="183"/>
      <c r="F497" s="124"/>
    </row>
    <row r="498" spans="1:6">
      <c r="A498" s="124"/>
      <c r="B498" s="124"/>
      <c r="C498" s="124"/>
      <c r="D498" s="124"/>
      <c r="E498" s="124"/>
      <c r="F498" s="124"/>
    </row>
    <row r="499" spans="1:6" ht="12.75" customHeight="1"/>
    <row r="502" spans="1:6" ht="12.75" customHeight="1"/>
  </sheetData>
  <mergeCells count="69">
    <mergeCell ref="A483:E483"/>
    <mergeCell ref="C495:E495"/>
    <mergeCell ref="C496:E497"/>
    <mergeCell ref="A474:B474"/>
    <mergeCell ref="A475:B475"/>
    <mergeCell ref="A476:B476"/>
    <mergeCell ref="A477:B477"/>
    <mergeCell ref="A478:B478"/>
    <mergeCell ref="A479:B479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A443:B443"/>
    <mergeCell ref="A444:B444"/>
    <mergeCell ref="A445:B445"/>
    <mergeCell ref="A447:D447"/>
    <mergeCell ref="A448:D448"/>
    <mergeCell ref="A449:D449"/>
    <mergeCell ref="A437:B437"/>
    <mergeCell ref="A438:B438"/>
    <mergeCell ref="A439:B439"/>
    <mergeCell ref="A440:B440"/>
    <mergeCell ref="A441:B441"/>
    <mergeCell ref="A442:B442"/>
    <mergeCell ref="A431:B431"/>
    <mergeCell ref="A432:B432"/>
    <mergeCell ref="A433:B433"/>
    <mergeCell ref="A434:B434"/>
    <mergeCell ref="A435:B435"/>
    <mergeCell ref="A436:B436"/>
    <mergeCell ref="C226:D226"/>
    <mergeCell ref="C235:D235"/>
    <mergeCell ref="A427:D427"/>
    <mergeCell ref="A428:D428"/>
    <mergeCell ref="A429:D429"/>
    <mergeCell ref="A430:B430"/>
    <mergeCell ref="C134:D134"/>
    <mergeCell ref="A146:C146"/>
    <mergeCell ref="C174:D174"/>
    <mergeCell ref="C181:D181"/>
    <mergeCell ref="C188:D188"/>
    <mergeCell ref="C195:D195"/>
    <mergeCell ref="A1:E1"/>
    <mergeCell ref="A2:F2"/>
    <mergeCell ref="A3:F3"/>
    <mergeCell ref="A7:E7"/>
    <mergeCell ref="C62:E62"/>
    <mergeCell ref="C70:D70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B144 B170 B177 B184"/>
    <dataValidation allowBlank="1" showInputMessage="1" showErrorMessage="1" prompt="Corresponde al número de la cuenta de acuerdo al Plan de Cuentas emitido por el CONAC (DOF 22/11/2010)." sqref="A144"/>
    <dataValidation allowBlank="1" showInputMessage="1" showErrorMessage="1" prompt="Características cualitativas significativas que les impacten financieramente." sqref="C144:D144 D170 D177 D184"/>
    <dataValidation allowBlank="1" showInputMessage="1" showErrorMessage="1" prompt="Especificar origen de dicho recurso: Federal, Estatal, Municipal, Particulares." sqref="C170 C177 C184"/>
  </dataValidations>
  <pageMargins left="0.70866141732283472" right="0.70866141732283472" top="0.51181102362204722" bottom="0.74803149606299213" header="0.31496062992125984" footer="0.31496062992125984"/>
  <pageSetup scale="80" firstPageNumber="9" fitToHeight="10" orientation="landscape" useFirstPageNumber="1" r:id="rId1"/>
  <headerFooter>
    <oddFooter>&amp;R&amp;P</oddFooter>
    <firstFooter>&amp;R9</firstFooter>
  </headerFooter>
  <rowBreaks count="3" manualBreakCount="3">
    <brk id="196" max="5" man="1"/>
    <brk id="348" max="5" man="1"/>
    <brk id="39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2017-10-11T17:37:41Z</dcterms:created>
  <dcterms:modified xsi:type="dcterms:W3CDTF">2017-10-11T17:38:01Z</dcterms:modified>
</cp:coreProperties>
</file>