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3T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H28" i="1"/>
  <c r="G28" i="1"/>
  <c r="D28" i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H21" i="1"/>
  <c r="G21" i="1"/>
  <c r="K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K16" i="1" s="1"/>
  <c r="D16" i="1"/>
  <c r="D14" i="1" s="1"/>
  <c r="F14" i="1"/>
  <c r="F12" i="1" s="1"/>
  <c r="E14" i="1"/>
  <c r="E12" i="1" s="1"/>
  <c r="G14" i="1" l="1"/>
  <c r="H14" i="1" s="1"/>
  <c r="D12" i="1"/>
  <c r="G12" i="1" s="1"/>
  <c r="H12" i="1" s="1"/>
  <c r="K34" i="1"/>
  <c r="H34" i="1"/>
  <c r="H16" i="1"/>
  <c r="H22" i="1"/>
  <c r="G26" i="1"/>
  <c r="H26" i="1" s="1"/>
  <c r="K17" i="1"/>
  <c r="K18" i="1"/>
  <c r="K19" i="1"/>
  <c r="K20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<sst xmlns="http://schemas.openxmlformats.org/spreadsheetml/2006/main" count="39" uniqueCount="38">
  <si>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</si>
  <si>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2016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</si>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</sst>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>
        <row r="16">
          <cell r="D16">
            <v>40088212.350000001</v>
          </cell>
          <cell r="E16">
            <v>35770118.840000004</v>
          </cell>
        </row>
        <row r="17">
          <cell r="D17">
            <v>2096976.33</v>
          </cell>
          <cell r="E17">
            <v>2958185.61</v>
          </cell>
        </row>
        <row r="18">
          <cell r="D18">
            <v>644862.4</v>
          </cell>
          <cell r="E18">
            <v>2010635.67</v>
          </cell>
        </row>
        <row r="19">
          <cell r="D19">
            <v>0</v>
          </cell>
          <cell r="E19">
            <v>154.11000000000001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96802481.900000006</v>
          </cell>
        </row>
        <row r="32">
          <cell r="E32">
            <v>82598226.959999993</v>
          </cell>
        </row>
        <row r="33">
          <cell r="E33">
            <v>0</v>
          </cell>
        </row>
        <row r="34">
          <cell r="E34">
            <v>-48809866.990000002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Normal="100" workbookViewId="0">
      <selection activeCell="H12" sqref="H1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171366486.10000002</v>
      </c>
      <c r="E12" s="31">
        <f>+E14+E24</f>
        <v>201879671.02000001</v>
      </c>
      <c r="F12" s="31">
        <f>+F14+F24</f>
        <v>191164497.13000003</v>
      </c>
      <c r="G12" s="31">
        <f>+D12+E12-F12</f>
        <v>182081659.98999998</v>
      </c>
      <c r="H12" s="31">
        <f>+G12-D12</f>
        <v>10715173.889999956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40775644.230000004</v>
      </c>
      <c r="E14" s="36">
        <f>SUM(E16:E22)</f>
        <v>192175764</v>
      </c>
      <c r="F14" s="36">
        <f>SUM(F16:F22)</f>
        <v>190084807.15000004</v>
      </c>
      <c r="G14" s="31">
        <f>+D14+E14-F14</f>
        <v>42866601.079999983</v>
      </c>
      <c r="H14" s="36">
        <f>+G14-D14</f>
        <v>2090956.8499999791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">
      <c r="A16" s="39"/>
      <c r="B16" s="44" t="s">
        <v>15</v>
      </c>
      <c r="C16" s="44"/>
      <c r="D16" s="42">
        <f>+[1]ESF!E16</f>
        <v>35770118.840000004</v>
      </c>
      <c r="E16" s="42">
        <v>109434770.66</v>
      </c>
      <c r="F16" s="42">
        <v>105116677.15000001</v>
      </c>
      <c r="G16" s="45">
        <f>D16+E16-F16</f>
        <v>40088212.349999994</v>
      </c>
      <c r="H16" s="45">
        <f>G16-D16</f>
        <v>4318093.5099999905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4" t="s">
        <v>16</v>
      </c>
      <c r="C17" s="44"/>
      <c r="D17" s="42">
        <f>+[1]ESF!E17</f>
        <v>2958185.61</v>
      </c>
      <c r="E17" s="42">
        <v>78316474.469999999</v>
      </c>
      <c r="F17" s="42">
        <v>79177683.75</v>
      </c>
      <c r="G17" s="45">
        <f t="shared" ref="G17:G18" si="0">D17+E17-F17</f>
        <v>2096976.3299999982</v>
      </c>
      <c r="H17" s="45">
        <f>G17-D17</f>
        <v>-861209.28000000166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4" t="s">
        <v>17</v>
      </c>
      <c r="C18" s="44"/>
      <c r="D18" s="42">
        <f>+[1]ESF!E18</f>
        <v>2010635.67</v>
      </c>
      <c r="E18" s="42">
        <v>4411379.4400000004</v>
      </c>
      <c r="F18" s="42">
        <v>5777152.71</v>
      </c>
      <c r="G18" s="45">
        <f t="shared" si="0"/>
        <v>644862.40000000037</v>
      </c>
      <c r="H18" s="45">
        <f>G18-D18</f>
        <v>-1365773.2699999996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f>+[1]ESF!E19</f>
        <v>154.11000000000001</v>
      </c>
      <c r="E19" s="42">
        <v>7.0000000000000007E-2</v>
      </c>
      <c r="F19" s="42">
        <v>154.18</v>
      </c>
      <c r="G19" s="45">
        <f>D19+E19-F19</f>
        <v>0</v>
      </c>
      <c r="H19" s="45">
        <f>+G19-D19</f>
        <v>-154.11000000000001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>+D20+E20+F20</f>
        <v>0</v>
      </c>
      <c r="H20" s="45">
        <f>+G20+D20</f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13139.36</v>
      </c>
      <c r="F21" s="42">
        <v>13139.36</v>
      </c>
      <c r="G21" s="45">
        <f>+D21+E21+F21</f>
        <v>26278.720000000001</v>
      </c>
      <c r="H21" s="45">
        <f>D21+E21-F21</f>
        <v>0</v>
      </c>
      <c r="I21" s="43"/>
      <c r="J21" s="5"/>
      <c r="K21" s="38" t="str">
        <f>IF(G21=[1]ESF!D21," ","Error")</f>
        <v>Error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42">
        <f>+[1]ESF!E22</f>
        <v>36550</v>
      </c>
      <c r="E22" s="42">
        <v>0</v>
      </c>
      <c r="F22" s="42">
        <v>0</v>
      </c>
      <c r="G22" s="45">
        <f>+D22+E22+F22</f>
        <v>36550</v>
      </c>
      <c r="H22" s="45">
        <f>+G22-D22</f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130590841.87</v>
      </c>
      <c r="E24" s="36">
        <f>SUM(E26:E34)</f>
        <v>9703907.0200000014</v>
      </c>
      <c r="F24" s="36">
        <f>SUM(F26:F34)</f>
        <v>1079689.98</v>
      </c>
      <c r="G24" s="36">
        <f>+D24+E24-F24</f>
        <v>139215058.91000003</v>
      </c>
      <c r="H24" s="36">
        <f>+G24-D24</f>
        <v>8624217.0400000215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5">
        <f>+D26+E26+F26</f>
        <v>0</v>
      </c>
      <c r="H26" s="45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5">
        <f>+D27+E27+F27</f>
        <v>0</v>
      </c>
      <c r="H27" s="45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f>+[1]ESF!E31</f>
        <v>96802481.900000006</v>
      </c>
      <c r="E28" s="45">
        <v>836240.25</v>
      </c>
      <c r="F28" s="45">
        <v>0</v>
      </c>
      <c r="G28" s="45">
        <f>+D28+E28+F28</f>
        <v>97638722.150000006</v>
      </c>
      <c r="H28" s="45">
        <f>+G28-D28</f>
        <v>836240.25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f>+[1]ESF!E32</f>
        <v>82598226.959999993</v>
      </c>
      <c r="E29" s="45">
        <v>8390571.0600000005</v>
      </c>
      <c r="F29" s="45">
        <v>1079689.98</v>
      </c>
      <c r="G29" s="45">
        <f>+D29+E29-F29</f>
        <v>89909108.039999992</v>
      </c>
      <c r="H29" s="45">
        <f>+G29-D29</f>
        <v>7310881.0799999982</v>
      </c>
      <c r="I29" s="43"/>
      <c r="K29" s="38"/>
    </row>
    <row r="30" spans="1:14" ht="19.5" customHeight="1" x14ac:dyDescent="0.2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5">
        <f>+D30+E30+F30</f>
        <v>0</v>
      </c>
      <c r="H30" s="45">
        <f>+G30+D30</f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f>+[1]ESF!E34</f>
        <v>-48809866.990000002</v>
      </c>
      <c r="E31" s="42">
        <v>477095.71</v>
      </c>
      <c r="F31" s="42">
        <v>0</v>
      </c>
      <c r="G31" s="45">
        <f>+D31+E31+F31</f>
        <v>-48332771.280000001</v>
      </c>
      <c r="H31" s="45">
        <f>+G31-D31</f>
        <v>477095.71000000089</v>
      </c>
      <c r="I31" s="43"/>
      <c r="K31" s="38"/>
    </row>
    <row r="32" spans="1:14" ht="19.5" customHeight="1" x14ac:dyDescent="0.2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5">
        <f>+D32+E32+F32</f>
        <v>0</v>
      </c>
      <c r="H32" s="45">
        <f>+G32+D32</f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5">
        <f>+D33+E33+F33</f>
        <v>0</v>
      </c>
      <c r="H33" s="45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5">
        <f>+D34+E34+F34</f>
        <v>0</v>
      </c>
      <c r="H34" s="45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3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1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5"/>
      <c r="H41" s="66"/>
      <c r="I41" s="67"/>
      <c r="J41" s="6"/>
      <c r="P41" s="6"/>
      <c r="Q41" s="6"/>
    </row>
    <row r="42" spans="1:17" ht="27.75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1"/>
      <c r="I42" s="67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2017-07-06T18:19:34Z</dcterms:created>
  <dcterms:modified xsi:type="dcterms:W3CDTF">2017-07-06T18:19:56Z</dcterms:modified>
</cp:coreProperties>
</file>