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e7f9f63fa16672/Escritorio/"/>
    </mc:Choice>
  </mc:AlternateContent>
  <xr:revisionPtr revIDLastSave="1" documentId="8_{920A9C45-983E-4C44-B053-A3E6C6D8EE72}" xr6:coauthVersionLast="47" xr6:coauthVersionMax="47" xr10:uidLastSave="{51E73B9C-4672-4465-BAE1-11A6A5C45866}"/>
  <bookViews>
    <workbookView xWindow="-108" yWindow="-108" windowWidth="23256" windowHeight="12456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65" l="1"/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<sst xmlns="http://schemas.openxmlformats.org/spreadsheetml/2006/main" count="780" uniqueCount="553">
  <si>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</si>
  <si>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</si>
  <si>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</si>
  <si>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</si>
  <si>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</si>
  <si>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</si>
  <si>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</si>
  <si>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</si>
  <si>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</si>
  <si>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</si>
  <si>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</si>
  <si>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</si>
  <si>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</si>
  <si>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</si>
  <si>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</si>
  <si>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</si>
  <si>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</si>
  <si>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</si>
  <si>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</si>
  <si>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</si>
  <si>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</si>
  <si>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</si>
  <si>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</si>
  <si>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</si>
  <si>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</si>
  <si>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</si>
  <si>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</si>
  <si>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</si>
  <si>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</si>
  <si>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</si>
  <si>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</si>
  <si>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</si>
  <si>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</si>
  <si>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</si>
  <si>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</si>
  <si>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</si>
  <si>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</si>
  <si>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</si>
  <si>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</si>
  <si>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</si>
  <si>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</si>
  <si>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</si>
  <si>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</si>
  <si>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</si>
  <si>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</si>
  <si>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</si>
  <si>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</si>
  <si>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</si>
  <si>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</si>
  <si>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</si>
  <si>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</si>
  <si>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</si>
  <si>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</si>
  <si>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</si>
  <si>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</si>
  <si>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</si>
  <si>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</si>
  <si>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</si>
  <si>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</si>
  <si>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</si>
  <si>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</si>
  <si>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</si>
  <si>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</si>
  <si>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</si>
  <si>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</si>
  <si>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</si>
  <si>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</si>
  <si>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</si>
  <si>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</si>
  <si>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</si>
  <si>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</si>
  <si>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</si>
  <si>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</si>
  <si>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</si>
  <si>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</si>
  <si>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</si>
  <si>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</si>
  <si>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</si>
  <si>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</si>
  <si>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</si>
  <si>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</si>
  <si>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</si>
  <si>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</si>
  <si>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</si>
  <si>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</si>
  <si>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</si>
  <si>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</si>
  <si>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</si>
  <si>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</si>
  <si>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</si>
  <si>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</si>
  <si>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</si>
  <si>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</si>
  <si>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</si>
  <si>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</si>
  <si>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</si>
  <si>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</si>
  <si>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</si>
  <si>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</si>
  <si>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</si>
  <si>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</si>
  <si>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</si>
  <si>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</si>
  <si>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</si>
  <si>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</si>
  <si>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</si>
  <si>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</si>
  <si>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</si>
  <si>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</si>
  <si>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</si>
  <si>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</si>
  <si>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</si>
  <si>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</si>
  <si>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</si>
  <si>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</si>
  <si>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</si>
  <si>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</si>
  <si>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</si>
  <si>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</si>
  <si>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</si>
  <si>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</si>
  <si>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</si>
  <si>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</si>
  <si>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</si>
  <si>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</si>
  <si>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</si>
  <si>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</si>
  <si>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</si>
  <si>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</si>
  <si>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</si>
  <si>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</si>
  <si>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</si>
  <si>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</si>
  <si>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</si>
  <si>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</si>
  <si>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</si>
  <si>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</si>
  <si>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</si>
  <si>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</si>
  <si>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</si>
  <si>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</si>
  <si>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</si>
  <si>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</si>
  <si>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</si>
  <si>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</si>
  <si>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</si>
  <si>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</si>
  <si>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</si>
  <si>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</si>
  <si>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</si>
  <si>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</si>
  <si>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</si>
  <si>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</si>
  <si>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</si>
  <si>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</si>
  <si>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</si>
  <si>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</si>
  <si>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</si>
  <si>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</si>
  <si>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</si>
  <si>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</si>
  <si>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</si>
  <si>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</si>
  <si>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</si>
  <si>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</si>
  <si>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</si>
  <si>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</si>
  <si>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</si>
  <si>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</si>
  <si>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</si>
  <si>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</si>
  <si>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</si>
  <si>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</si>
  <si>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</si>
  <si>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</si>
  <si>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</si>
  <si>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</si>
  <si>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</si>
  <si>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</si>
  <si>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</si>
  <si>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</si>
  <si>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</si>
  <si>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</si>
  <si>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</si>
  <si>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</si>
  <si>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</si>
  <si>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</si>
  <si>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</si>
  <si>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</si>
  <si>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</si>
  <si>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</si>
  <si>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</si>
  <si>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</si>
  <si>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</si>
  <si>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</si>
  <si>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</si>
  <si>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</si>
  <si>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</si>
  <si>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</si>
  <si>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</si>
  <si>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</si>
  <si>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</si>
  <si>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</si>
  <si>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</si>
  <si>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</si>
  <si>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</si>
  <si>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</si>
  <si>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</si>
  <si>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</si>
  <si>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</si>
  <si>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</si>
  <si>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</si>
  <si>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</si>
  <si>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</si>
  <si>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</si>
  <si>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</si>
  <si>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</si>
  <si>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</si>
  <si>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</si>
  <si>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</si>
  <si>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</si>
  <si>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</si>
  <si>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</si>
  <si>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</si>
  <si>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</si>
  <si>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</si>
  <si>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</si>
  <si>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</si>
  <si>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</si>
  <si>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</si>
  <si>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</si>
  <si>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</si>
  <si>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</si>
  <si>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</si>
  <si>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</si>
  <si>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</si>
  <si>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</si>
  <si>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</si>
  <si>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</si>
  <si>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</si>
  <si>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</si>
  <si>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</si>
  <si>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</si>
  <si>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</si>
  <si>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</si>
  <si>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</si>
  <si>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</si>
  <si>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</si>
  <si>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</si>
  <si>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</si>
  <si>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</si>
  <si>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</si>
  <si>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</si>
  <si>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</si>
  <si>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</si>
  <si>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</si>
  <si>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</si>
  <si>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</si>
  <si>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</si>
  <si>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</si>
  <si>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</si>
  <si>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</si>
  <si>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</si>
  <si>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</si>
  <si>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</si>
  <si>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</si>
  <si>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</si>
  <si>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</si>
  <si>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</si>
  <si>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</si>
  <si>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</si>
  <si>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</si>
  <si>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</si>
  <si>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</si>
  <si>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</si>
  <si>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</si>
  <si>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</si>
  <si>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</si>
  <si>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</si>
  <si>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</si>
  <si>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</si>
  <si>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</si>
  <si>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</si>
  <si>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</si>
  <si>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</si>
  <si>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</si>
  <si>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</si>
  <si>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</si>
  <si>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</si>
  <si>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</si>
  <si>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</si>
  <si>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</si>
  <si>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</si>
  <si>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</si>
  <si>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</si>
  <si>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</si>
  <si>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</si>
  <si>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</si>
  <si>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</si>
  <si>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</si>
  <si>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</si>
  <si>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</si>
  <si>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</si>
  <si>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</si>
  <si>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</si>
  <si>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</si>
  <si>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</si>
  <si>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</si>
  <si>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</si>
  <si>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</si>
  <si>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</si>
  <si>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</si>
  <si>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</si>
  <si>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</si>
  <si>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</si>
  <si>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</si>
  <si>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</si>
  <si>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</si>
  <si>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</si>
  <si>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</si>
  <si>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</si>
  <si>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</si>
  <si>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</si>
  <si>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</si>
  <si>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</si>
  <si>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</si>
  <si>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</si>
  <si>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</si>
  <si>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</si>
  <si>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</si>
  <si>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</si>
  <si>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</si>
  <si>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</si>
  <si>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</si>
  <si>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</si>
  <si>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</si>
  <si>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</si>
  <si>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</si>
  <si>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</si>
  <si>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</si>
  <si>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</si>
  <si>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</si>
  <si>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</si>
  <si>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</si>
  <si>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</si>
  <si>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</si>
  <si>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</si>
  <si>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</si>
  <si>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</si>
  <si>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</si>
  <si>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</si>
  <si>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</si>
  <si>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</si>
  <si>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</si>
  <si>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</si>
  <si>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</si>
  <si>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</si>
  <si>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</si>
  <si>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</si>
  <si>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</si>
  <si>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</si>
  <si>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</si>
  <si>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</si>
  <si>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</si>
  <si>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</si>
  <si>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</si>
  <si>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</si>
  <si>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</si>
  <si>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</si>
  <si>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</si>
  <si>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</si>
  <si>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</si>
  <si>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</si>
  <si>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</si>
  <si>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</si>
  <si>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</si>
  <si>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</si>
  <si>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</si>
  <si>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</si>
  <si>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</si>
  <si>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</si>
  <si>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</si>
  <si>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</si>
  <si>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</si>
  <si>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</si>
  <si>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</si>
  <si>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</si>
  <si>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</si>
  <si>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</si>
  <si>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</si>
  <si>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</si>
  <si>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</si>
  <si>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</si>
  <si>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</si>
  <si>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</si>
  <si>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</si>
  <si>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</si>
  <si>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</si>
  <si>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</si>
  <si>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</si>
  <si>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</si>
  <si>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</si>
  <si>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</si>
  <si>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</si>
  <si>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</si>
  <si>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</si>
  <si>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</si>
  <si>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</si>
  <si>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</si>
  <si>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</si>
  <si>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</si>
  <si>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</si>
  <si>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</si>
  <si>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</si>
  <si>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</si>
  <si>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</si>
  <si>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</si>
  <si>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</si>
  <si>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</si>
  <si>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</si>
  <si>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</si>
  <si>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</si>
  <si>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</si>
  <si>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</si>
  <si>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</si>
  <si>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</si>
  <si>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</si>
  <si>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</si>
  <si>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</si>
  <si>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</si>
  <si>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</si>
  <si>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</si>
  <si>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</si>
  <si>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</si>
  <si>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</si>
  <si>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</si>
  <si>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</si>
  <si>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</si>
  <si>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</si>
  <si>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</si>
  <si>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</si>
  <si>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</si>
  <si>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</si>
  <si>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</si>
  <si>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</si>
  <si>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</si>
  <si>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</si>
  <si>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</si>
  <si>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</si>
  <si>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</si>
  <si>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</si>
  <si>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</si>
  <si>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</si>
  <si>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</si>
  <si>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</si>
  <si>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</si>
  <si>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</si>
  <si>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</si>
  <si>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</si>
  <si>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</si>
  <si>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</si>
  <si>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</si>
  <si>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</si>
  <si>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</si>
  <si>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</si>
  <si>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</si>
  <si>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</si>
  <si>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</si>
  <si>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</si>
  <si>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</si>
  <si>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</si>
  <si>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</si>
  <si>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</si>
  <si>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</si>
  <si>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</si>
  <si>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</si>
  <si>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</si>
  <si>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</si>
  <si>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</si>
  <si>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</si>
  <si>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</si>
  <si>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</si>
  <si>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</si>
  <si>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</si>
  <si>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</si>
  <si>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</si>
  <si>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</si>
  <si>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</si>
  <si>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</si>
  <si>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</si>
  <si>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</si>
  <si>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</si>
  <si>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</si>
  <si>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</si>
  <si>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</si>
  <si>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</si>
  <si>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</si>
  <si>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</si>
  <si>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</si>
  <si>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</si>
  <si>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</si>
  <si>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</si>
  <si>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</si>
  <si>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</si>
  <si>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</si>
  <si>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</si>
  <si>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</si>
  <si>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</si>
  <si>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</si>
  <si>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</si>
  <si>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</si>
  <si>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</si>
  <si>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</si>
  <si>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</si>
  <si>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</si>
  <si>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</si>
  <si>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</si>
  <si>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</si>
  <si>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</si>
  <si>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</si>
  <si>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</si>
  <si>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</si>
  <si>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</si>
  <si>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</si>
  <si>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</si>
  <si>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</si>
  <si>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</si>
  <si>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</si>
  <si>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</si>
  <si>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</si>
  <si>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</si>
  <si>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</si>
  <si>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</si>
  <si>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</si>
  <si>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</si>
  <si>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</si>
  <si>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</si>
  <si>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</si>
  <si>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</si>
  <si>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</si>
  <si>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</si>
  <si>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</si>
  <si>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</si>
  <si>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</si>
  <si>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</si>
  <si>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DEL NORTE DE GUANAJUATO</t>
  </si>
  <si>
    <t>Correspondiente del 1 de Enero al 30 de Junio de 2023</t>
  </si>
  <si>
    <t>Bajo protesta de decir verdad declaramos que los Estados Financieros y sus notas, son razonablemente correctos y son responsabilidad del emisor.</t>
  </si>
  <si>
    <t xml:space="preserve">    __________________________________________________________</t>
  </si>
  <si>
    <t xml:space="preserve">                               M. en C.  Andrés Salvador Casillas Barajas</t>
  </si>
  <si>
    <t>Encargado de Rectoría de la Universidad Tecnológica del Norte de Guanajuato</t>
  </si>
  <si>
    <t>MAE. Loth Mariano Pérez Camacho</t>
  </si>
  <si>
    <t>Encargado de la Dirección de Administracion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</si>
</sst>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distributed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5" fillId="0" borderId="0" xfId="10" applyFont="1" applyAlignment="1">
      <alignment horizontal="left" wrapText="1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38">
    <cellStyle name="Hipervínculo" xfId="11" builtinId="8"/>
    <cellStyle name="Millares 2" xfId="1" xr:uid="{00000000-0005-0000-0000-000001000000}"/>
    <cellStyle name="Millares 2 10" xfId="22" xr:uid="{942CE006-E433-44A8-994E-834484EB23B2}"/>
    <cellStyle name="Millares 2 11" xfId="16" xr:uid="{00000000-0005-0000-0000-000002000000}"/>
    <cellStyle name="Millares 2 2" xfId="15" xr:uid="{00000000-0005-0000-0000-000002000000}"/>
    <cellStyle name="Millares 2 2 2" xfId="26" xr:uid="{E55A84C3-2EE0-4CCC-9F67-7D3DAC7B7FED}"/>
    <cellStyle name="Millares 2 2 3" xfId="28" xr:uid="{08D13D7E-59CF-4DE6-97A3-D42FC595DE1A}"/>
    <cellStyle name="Millares 2 2 4" xfId="30" xr:uid="{8680A99F-D1DE-4217-AE5F-B40E3E06900A}"/>
    <cellStyle name="Millares 2 2 5" xfId="33" xr:uid="{EF08AE41-E683-4EFB-80B8-0D48244AC75C}"/>
    <cellStyle name="Millares 2 2 6" xfId="35" xr:uid="{9C5AFAE5-9B9E-442F-9DCA-2BAE42EBF6B3}"/>
    <cellStyle name="Millares 2 2 7" xfId="37" xr:uid="{B1AA064C-CD14-42A2-B1D3-4FBA3A4F5022}"/>
    <cellStyle name="Millares 2 2 8" xfId="24" xr:uid="{17C1800B-949C-4C14-BE2B-1CB230DA686A}"/>
    <cellStyle name="Millares 2 2 9" xfId="17" xr:uid="{00000000-0005-0000-0000-000003000000}"/>
    <cellStyle name="Millares 2 3" xfId="18" xr:uid="{00000000-0005-0000-0000-000004000000}"/>
    <cellStyle name="Millares 2 3 2" xfId="31" xr:uid="{72890658-73FF-4DA6-8C5E-3386E0BBEA41}"/>
    <cellStyle name="Millares 2 3 3" xfId="23" xr:uid="{8A3C2C09-DE93-4473-BE35-9FBA784D8EED}"/>
    <cellStyle name="Millares 2 4" xfId="25" xr:uid="{8CADF3F4-EC7A-4988-89F8-6D16375D5632}"/>
    <cellStyle name="Millares 2 5" xfId="27" xr:uid="{8F339D70-9B08-495E-A12A-31F4F5CF9CA4}"/>
    <cellStyle name="Millares 2 6" xfId="29" xr:uid="{0286FA9C-D4FD-4EBD-BEF3-7534D5692F0F}"/>
    <cellStyle name="Millares 2 7" xfId="32" xr:uid="{A23C23E4-9A61-4265-B696-84B97020A0EA}"/>
    <cellStyle name="Millares 2 8" xfId="34" xr:uid="{D3484271-F4CF-4671-B8F5-C4C7CC53F822}"/>
    <cellStyle name="Millares 2 9" xfId="36" xr:uid="{A0CEB7CD-DA78-44D3-A055-2282C3D9C4A4}"/>
    <cellStyle name="Millares 3" xfId="21" xr:uid="{00000000-0005-0000-0000-000005000000}"/>
    <cellStyle name="Millares 4" xfId="19" xr:uid="{00000000-0005-0000-0000-000006000000}"/>
    <cellStyle name="Millares 5" xfId="20" xr:uid="{00000000-0005-0000-0000-00003E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4"/>
  <sheetViews>
    <sheetView zoomScaleNormal="100" zoomScaleSheetLayoutView="100" workbookViewId="0">
      <pane ySplit="4" topLeftCell="A13" activePane="bottomLeft" state="frozen"/>
      <selection activeCell="A14" sqref="A14:B14"/>
      <selection pane="bottomLeft" activeCell="H44" sqref="H44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3" width="8" style="1" customWidth="1"/>
    <col min="4" max="16384" width="12.88671875" style="1"/>
  </cols>
  <sheetData>
    <row r="1" spans="1:5" ht="18.899999999999999" customHeight="1" x14ac:dyDescent="0.2">
      <c r="A1" s="98" t="s">
        <v>545</v>
      </c>
      <c r="B1" s="98"/>
      <c r="C1" s="15"/>
      <c r="D1" s="12" t="s">
        <v>529</v>
      </c>
      <c r="E1" s="13">
        <v>2023</v>
      </c>
    </row>
    <row r="2" spans="1:5" ht="18.899999999999999" customHeight="1" x14ac:dyDescent="0.2">
      <c r="A2" s="99" t="s">
        <v>528</v>
      </c>
      <c r="B2" s="99"/>
      <c r="C2" s="34"/>
      <c r="D2" s="12" t="s">
        <v>530</v>
      </c>
      <c r="E2" s="15" t="s">
        <v>532</v>
      </c>
    </row>
    <row r="3" spans="1:5" ht="18.899999999999999" customHeight="1" x14ac:dyDescent="0.2">
      <c r="A3" s="100" t="s">
        <v>546</v>
      </c>
      <c r="B3" s="100"/>
      <c r="C3" s="15"/>
      <c r="D3" s="12" t="s">
        <v>531</v>
      </c>
      <c r="E3" s="13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91</v>
      </c>
      <c r="B12" s="42" t="s">
        <v>524</v>
      </c>
    </row>
    <row r="13" spans="1:5" x14ac:dyDescent="0.2">
      <c r="A13" s="41" t="s">
        <v>7</v>
      </c>
      <c r="B13" s="42" t="s">
        <v>525</v>
      </c>
    </row>
    <row r="14" spans="1:5" x14ac:dyDescent="0.2">
      <c r="A14" s="41" t="s">
        <v>8</v>
      </c>
      <c r="B14" s="42" t="s">
        <v>90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526</v>
      </c>
    </row>
    <row r="20" spans="1:2" x14ac:dyDescent="0.2">
      <c r="A20" s="41" t="s">
        <v>18</v>
      </c>
      <c r="B20" s="42" t="s">
        <v>19</v>
      </c>
    </row>
    <row r="21" spans="1:2" x14ac:dyDescent="0.2">
      <c r="A21" s="41" t="s">
        <v>20</v>
      </c>
      <c r="B21" s="42" t="s">
        <v>127</v>
      </c>
    </row>
    <row r="22" spans="1:2" x14ac:dyDescent="0.2">
      <c r="A22" s="41" t="s">
        <v>21</v>
      </c>
      <c r="B22" s="42" t="s">
        <v>22</v>
      </c>
    </row>
    <row r="23" spans="1:2" x14ac:dyDescent="0.2">
      <c r="A23" s="94" t="s">
        <v>509</v>
      </c>
      <c r="B23" s="95" t="s">
        <v>240</v>
      </c>
    </row>
    <row r="24" spans="1:2" x14ac:dyDescent="0.2">
      <c r="A24" s="94" t="s">
        <v>510</v>
      </c>
      <c r="B24" s="95" t="s">
        <v>511</v>
      </c>
    </row>
    <row r="25" spans="1:2" x14ac:dyDescent="0.2">
      <c r="A25" s="94" t="s">
        <v>512</v>
      </c>
      <c r="B25" s="95" t="s">
        <v>277</v>
      </c>
    </row>
    <row r="26" spans="1:2" x14ac:dyDescent="0.2">
      <c r="A26" s="94" t="s">
        <v>513</v>
      </c>
      <c r="B26" s="95" t="s">
        <v>294</v>
      </c>
    </row>
    <row r="27" spans="1:2" x14ac:dyDescent="0.2">
      <c r="A27" s="41" t="s">
        <v>23</v>
      </c>
      <c r="B27" s="42" t="s">
        <v>24</v>
      </c>
    </row>
    <row r="28" spans="1:2" x14ac:dyDescent="0.2">
      <c r="A28" s="41" t="s">
        <v>25</v>
      </c>
      <c r="B28" s="42" t="s">
        <v>26</v>
      </c>
    </row>
    <row r="29" spans="1:2" x14ac:dyDescent="0.2">
      <c r="A29" s="41" t="s">
        <v>27</v>
      </c>
      <c r="B29" s="42" t="s">
        <v>28</v>
      </c>
    </row>
    <row r="30" spans="1:2" x14ac:dyDescent="0.2">
      <c r="A30" s="41" t="s">
        <v>29</v>
      </c>
      <c r="B30" s="42" t="s">
        <v>30</v>
      </c>
    </row>
    <row r="31" spans="1:2" x14ac:dyDescent="0.2">
      <c r="A31" s="41" t="s">
        <v>42</v>
      </c>
      <c r="B31" s="42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40</v>
      </c>
      <c r="B34" s="42" t="s">
        <v>35</v>
      </c>
    </row>
    <row r="35" spans="1:2" x14ac:dyDescent="0.2">
      <c r="A35" s="41" t="s">
        <v>41</v>
      </c>
      <c r="B35" s="42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2" t="s">
        <v>31</v>
      </c>
    </row>
    <row r="39" spans="1:2" x14ac:dyDescent="0.2">
      <c r="A39" s="4"/>
      <c r="B39" s="42" t="s">
        <v>32</v>
      </c>
    </row>
    <row r="40" spans="1:2" ht="10.8" thickBot="1" x14ac:dyDescent="0.25">
      <c r="A40" s="8"/>
      <c r="B40" s="9"/>
    </row>
    <row r="43" spans="1:2" x14ac:dyDescent="0.2">
      <c r="B43" s="1" t="s">
        <v>547</v>
      </c>
    </row>
    <row r="50" spans="1:5" ht="14.4" x14ac:dyDescent="0.3">
      <c r="A50" s="1" t="s">
        <v>548</v>
      </c>
      <c r="B50"/>
      <c r="C50" s="102"/>
      <c r="D50" s="102"/>
      <c r="E50" s="102"/>
    </row>
    <row r="51" spans="1:5" ht="14.4" x14ac:dyDescent="0.3">
      <c r="A51" s="1" t="s">
        <v>549</v>
      </c>
      <c r="B51"/>
      <c r="C51" s="101" t="s">
        <v>551</v>
      </c>
      <c r="D51" s="101"/>
      <c r="E51" s="101"/>
    </row>
    <row r="52" spans="1:5" ht="15" customHeight="1" x14ac:dyDescent="0.3">
      <c r="A52" s="1" t="s">
        <v>550</v>
      </c>
      <c r="B52"/>
      <c r="C52" s="97" t="s">
        <v>552</v>
      </c>
      <c r="D52" s="97"/>
      <c r="E52" s="97"/>
    </row>
    <row r="53" spans="1:5" x14ac:dyDescent="0.2">
      <c r="C53" s="97"/>
      <c r="D53" s="97"/>
      <c r="E53" s="97"/>
    </row>
    <row r="54" spans="1:5" x14ac:dyDescent="0.2">
      <c r="C54" s="97"/>
      <c r="D54" s="97"/>
      <c r="E54" s="97"/>
    </row>
  </sheetData>
  <sheetProtection formatCells="0" formatColumns="0" formatRows="0" autoFilter="0" pivotTables="0"/>
  <mergeCells count="6">
    <mergeCell ref="C52:E54"/>
    <mergeCell ref="A1:B1"/>
    <mergeCell ref="A2:B2"/>
    <mergeCell ref="A3:B3"/>
    <mergeCell ref="C51:E51"/>
    <mergeCell ref="C50:E50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42" zoomScale="106" zoomScaleNormal="106" workbookViewId="0">
      <selection activeCell="B161" sqref="B161"/>
    </sheetView>
  </sheetViews>
  <sheetFormatPr baseColWidth="10" defaultColWidth="9.109375" defaultRowHeight="10.199999999999999" x14ac:dyDescent="0.2"/>
  <cols>
    <col min="1" max="1" width="7" style="18" customWidth="1"/>
    <col min="2" max="2" width="59" style="18" customWidth="1"/>
    <col min="3" max="5" width="10" style="18" customWidth="1"/>
    <col min="6" max="6" width="8.88671875" style="18" customWidth="1"/>
    <col min="7" max="7" width="28.44140625" style="18" bestFit="1" customWidth="1"/>
    <col min="8" max="8" width="16.109375" style="18" customWidth="1"/>
    <col min="9" max="9" width="27.109375" style="18" customWidth="1"/>
    <col min="10" max="16384" width="9.109375" style="18"/>
  </cols>
  <sheetData>
    <row r="1" spans="1:8" s="14" customFormat="1" ht="18.899999999999999" customHeight="1" x14ac:dyDescent="0.3">
      <c r="A1" s="103" t="s">
        <v>545</v>
      </c>
      <c r="B1" s="104"/>
      <c r="C1" s="104"/>
      <c r="D1" s="104"/>
      <c r="E1" s="104"/>
      <c r="F1" s="104"/>
      <c r="G1" s="12" t="s">
        <v>529</v>
      </c>
      <c r="H1" s="23">
        <v>2023</v>
      </c>
    </row>
    <row r="2" spans="1:8" s="14" customFormat="1" ht="18.899999999999999" customHeight="1" x14ac:dyDescent="0.3">
      <c r="A2" s="103" t="s">
        <v>533</v>
      </c>
      <c r="B2" s="104"/>
      <c r="C2" s="104"/>
      <c r="D2" s="104"/>
      <c r="E2" s="104"/>
      <c r="F2" s="104"/>
      <c r="G2" s="12" t="s">
        <v>534</v>
      </c>
      <c r="H2" s="23" t="str">
        <f>'Notas a los Edos Financieros'!E2</f>
        <v>TRIMESTRAL</v>
      </c>
    </row>
    <row r="3" spans="1:8" s="14" customFormat="1" ht="18.899999999999999" customHeight="1" x14ac:dyDescent="0.3">
      <c r="A3" s="103" t="s">
        <v>546</v>
      </c>
      <c r="B3" s="104"/>
      <c r="C3" s="104"/>
      <c r="D3" s="104"/>
      <c r="E3" s="104"/>
      <c r="F3" s="104"/>
      <c r="G3" s="12" t="s">
        <v>535</v>
      </c>
      <c r="H3" s="23">
        <v>2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2022</v>
      </c>
      <c r="E14" s="19">
        <v>2021</v>
      </c>
      <c r="F14" s="19">
        <v>2020</v>
      </c>
      <c r="G14" s="19">
        <v>2019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-1394102.95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1554371.69</v>
      </c>
      <c r="D20" s="22">
        <v>1554371.69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48000</v>
      </c>
      <c r="D21" s="22">
        <v>48000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1071450.8400000001</v>
      </c>
      <c r="D24" s="22">
        <v>1071450.8400000001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98157471.320000008</v>
      </c>
      <c r="D54" s="22">
        <f>SUM(D55:D61)</f>
        <v>0</v>
      </c>
      <c r="E54" s="22">
        <f>SUM(E55:E61)</f>
        <v>65399.92</v>
      </c>
    </row>
    <row r="55" spans="1:9" x14ac:dyDescent="0.2">
      <c r="A55" s="20">
        <v>1231</v>
      </c>
      <c r="B55" s="18" t="s">
        <v>165</v>
      </c>
      <c r="C55" s="22">
        <v>14916639.51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59917231.060000002</v>
      </c>
      <c r="D57" s="22">
        <v>0</v>
      </c>
      <c r="E57" s="22">
        <v>65399.92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23323600.75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96057913.13000001</v>
      </c>
      <c r="D62" s="22">
        <f t="shared" ref="D62:E62" si="0">SUM(D63:D70)</f>
        <v>0</v>
      </c>
      <c r="E62" s="22">
        <f t="shared" si="0"/>
        <v>82458107.439999998</v>
      </c>
    </row>
    <row r="63" spans="1:9" x14ac:dyDescent="0.2">
      <c r="A63" s="20">
        <v>1241</v>
      </c>
      <c r="B63" s="18" t="s">
        <v>173</v>
      </c>
      <c r="C63" s="22">
        <v>38792851.759999998</v>
      </c>
      <c r="D63" s="22">
        <v>0</v>
      </c>
      <c r="E63" s="22">
        <v>34400230.380000003</v>
      </c>
    </row>
    <row r="64" spans="1:9" x14ac:dyDescent="0.2">
      <c r="A64" s="20">
        <v>1242</v>
      </c>
      <c r="B64" s="18" t="s">
        <v>174</v>
      </c>
      <c r="C64" s="22">
        <v>2502122.8199999998</v>
      </c>
      <c r="D64" s="22">
        <v>0</v>
      </c>
      <c r="E64" s="22">
        <v>1556557.5</v>
      </c>
    </row>
    <row r="65" spans="1:9" x14ac:dyDescent="0.2">
      <c r="A65" s="20">
        <v>1243</v>
      </c>
      <c r="B65" s="18" t="s">
        <v>175</v>
      </c>
      <c r="C65" s="22">
        <v>1274808.42</v>
      </c>
      <c r="D65" s="22">
        <v>0</v>
      </c>
      <c r="E65" s="22">
        <v>1166317.98</v>
      </c>
    </row>
    <row r="66" spans="1:9" x14ac:dyDescent="0.2">
      <c r="A66" s="20">
        <v>1244</v>
      </c>
      <c r="B66" s="18" t="s">
        <v>176</v>
      </c>
      <c r="C66" s="22">
        <v>10572303.710000001</v>
      </c>
      <c r="D66" s="22">
        <v>0</v>
      </c>
      <c r="E66" s="22">
        <v>10304474.210000001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42330836.530000001</v>
      </c>
      <c r="D68" s="22">
        <v>0</v>
      </c>
      <c r="E68" s="22">
        <v>35030527.369999997</v>
      </c>
    </row>
    <row r="69" spans="1:9" x14ac:dyDescent="0.2">
      <c r="A69" s="20">
        <v>1247</v>
      </c>
      <c r="B69" s="18" t="s">
        <v>179</v>
      </c>
      <c r="C69" s="22">
        <v>584989.89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36550</v>
      </c>
    </row>
    <row r="97" spans="1:8" x14ac:dyDescent="0.2">
      <c r="A97" s="20">
        <v>1191</v>
      </c>
      <c r="B97" s="18" t="s">
        <v>519</v>
      </c>
      <c r="C97" s="22">
        <v>36550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10835777.880000001</v>
      </c>
      <c r="D110" s="22">
        <f>SUM(D111:D119)</f>
        <v>10835777.880000001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7609330.1200000001</v>
      </c>
      <c r="D111" s="22">
        <f>C111</f>
        <v>7609330.1200000001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974836.77</v>
      </c>
      <c r="D117" s="22">
        <f t="shared" si="1"/>
        <v>974836.77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2251610.9900000002</v>
      </c>
      <c r="D119" s="22">
        <f t="shared" si="1"/>
        <v>2251610.9900000002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25600</v>
      </c>
    </row>
    <row r="128" spans="1:8" x14ac:dyDescent="0.2">
      <c r="A128" s="20">
        <v>2161</v>
      </c>
      <c r="B128" s="18" t="s">
        <v>220</v>
      </c>
      <c r="C128" s="22">
        <v>25600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f>SUM(C147:C149)</f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  <row r="151" spans="1:3" x14ac:dyDescent="0.2">
      <c r="B151" s="18" t="s">
        <v>547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3"/>
  <sheetViews>
    <sheetView topLeftCell="A202" zoomScaleNormal="100" workbookViewId="0">
      <selection activeCell="B223" sqref="B223"/>
    </sheetView>
  </sheetViews>
  <sheetFormatPr baseColWidth="10" defaultColWidth="9.109375" defaultRowHeight="10.199999999999999" x14ac:dyDescent="0.2"/>
  <cols>
    <col min="1" max="1" width="6.109375" style="18" customWidth="1"/>
    <col min="2" max="2" width="82.109375" style="18" customWidth="1"/>
    <col min="3" max="3" width="11.33203125" style="18" customWidth="1"/>
    <col min="4" max="4" width="9.33203125" style="18" customWidth="1"/>
    <col min="5" max="5" width="16.6640625" style="18" customWidth="1"/>
    <col min="6" max="16384" width="9.109375" style="18"/>
  </cols>
  <sheetData>
    <row r="1" spans="1:5" s="24" customFormat="1" ht="18.899999999999999" customHeight="1" x14ac:dyDescent="0.3">
      <c r="A1" s="99" t="s">
        <v>545</v>
      </c>
      <c r="B1" s="99"/>
      <c r="C1" s="99"/>
      <c r="D1" s="12" t="s">
        <v>529</v>
      </c>
      <c r="E1" s="23">
        <v>2023</v>
      </c>
    </row>
    <row r="2" spans="1:5" s="14" customFormat="1" ht="18.899999999999999" customHeight="1" x14ac:dyDescent="0.3">
      <c r="A2" s="99" t="s">
        <v>536</v>
      </c>
      <c r="B2" s="99"/>
      <c r="C2" s="99"/>
      <c r="D2" s="12" t="s">
        <v>534</v>
      </c>
      <c r="E2" s="23" t="str">
        <f>'Notas a los Edos Financieros'!E2</f>
        <v>TRIMESTRAL</v>
      </c>
    </row>
    <row r="3" spans="1:5" s="14" customFormat="1" ht="18.899999999999999" customHeight="1" x14ac:dyDescent="0.3">
      <c r="A3" s="99" t="s">
        <v>546</v>
      </c>
      <c r="B3" s="99"/>
      <c r="C3" s="99"/>
      <c r="D3" s="12" t="s">
        <v>535</v>
      </c>
      <c r="E3" s="23">
        <v>2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43" t="s">
        <v>507</v>
      </c>
      <c r="B6" s="43"/>
      <c r="C6" s="43"/>
      <c r="D6" s="43"/>
      <c r="E6" s="43"/>
    </row>
    <row r="7" spans="1:5" x14ac:dyDescent="0.2">
      <c r="A7" s="44" t="s">
        <v>95</v>
      </c>
      <c r="B7" s="44" t="s">
        <v>92</v>
      </c>
      <c r="C7" s="44" t="s">
        <v>93</v>
      </c>
      <c r="D7" s="44" t="s">
        <v>239</v>
      </c>
      <c r="E7" s="44"/>
    </row>
    <row r="8" spans="1:5" x14ac:dyDescent="0.2">
      <c r="A8" s="46">
        <v>4100</v>
      </c>
      <c r="B8" s="47" t="s">
        <v>240</v>
      </c>
      <c r="C8" s="50">
        <f>SUM(C9+C19+C25+C28+C34+C37+C46)</f>
        <v>5176940.12</v>
      </c>
      <c r="D8" s="93"/>
      <c r="E8" s="45"/>
    </row>
    <row r="9" spans="1:5" x14ac:dyDescent="0.2">
      <c r="A9" s="46">
        <v>4110</v>
      </c>
      <c r="B9" s="47" t="s">
        <v>241</v>
      </c>
      <c r="C9" s="50">
        <f>SUM(C10:C18)</f>
        <v>0</v>
      </c>
      <c r="D9" s="93"/>
      <c r="E9" s="45"/>
    </row>
    <row r="10" spans="1:5" x14ac:dyDescent="0.2">
      <c r="A10" s="46">
        <v>4111</v>
      </c>
      <c r="B10" s="47" t="s">
        <v>242</v>
      </c>
      <c r="C10" s="50">
        <v>0</v>
      </c>
      <c r="D10" s="93"/>
      <c r="E10" s="45"/>
    </row>
    <row r="11" spans="1:5" x14ac:dyDescent="0.2">
      <c r="A11" s="46">
        <v>4112</v>
      </c>
      <c r="B11" s="47" t="s">
        <v>243</v>
      </c>
      <c r="C11" s="50">
        <v>0</v>
      </c>
      <c r="D11" s="93"/>
      <c r="E11" s="45"/>
    </row>
    <row r="12" spans="1:5" x14ac:dyDescent="0.2">
      <c r="A12" s="46">
        <v>4113</v>
      </c>
      <c r="B12" s="47" t="s">
        <v>244</v>
      </c>
      <c r="C12" s="50">
        <v>0</v>
      </c>
      <c r="D12" s="93"/>
      <c r="E12" s="45"/>
    </row>
    <row r="13" spans="1:5" x14ac:dyDescent="0.2">
      <c r="A13" s="46">
        <v>4114</v>
      </c>
      <c r="B13" s="47" t="s">
        <v>245</v>
      </c>
      <c r="C13" s="50">
        <v>0</v>
      </c>
      <c r="D13" s="93"/>
      <c r="E13" s="45"/>
    </row>
    <row r="14" spans="1:5" x14ac:dyDescent="0.2">
      <c r="A14" s="46">
        <v>4115</v>
      </c>
      <c r="B14" s="47" t="s">
        <v>246</v>
      </c>
      <c r="C14" s="50">
        <v>0</v>
      </c>
      <c r="D14" s="93"/>
      <c r="E14" s="45"/>
    </row>
    <row r="15" spans="1:5" x14ac:dyDescent="0.2">
      <c r="A15" s="46">
        <v>4116</v>
      </c>
      <c r="B15" s="47" t="s">
        <v>247</v>
      </c>
      <c r="C15" s="50">
        <v>0</v>
      </c>
      <c r="D15" s="93"/>
      <c r="E15" s="45"/>
    </row>
    <row r="16" spans="1:5" x14ac:dyDescent="0.2">
      <c r="A16" s="46">
        <v>4117</v>
      </c>
      <c r="B16" s="47" t="s">
        <v>248</v>
      </c>
      <c r="C16" s="50">
        <v>0</v>
      </c>
      <c r="D16" s="93"/>
      <c r="E16" s="45"/>
    </row>
    <row r="17" spans="1:5" ht="20.399999999999999" x14ac:dyDescent="0.2">
      <c r="A17" s="46">
        <v>4118</v>
      </c>
      <c r="B17" s="48" t="s">
        <v>430</v>
      </c>
      <c r="C17" s="50">
        <v>0</v>
      </c>
      <c r="D17" s="93"/>
      <c r="E17" s="45"/>
    </row>
    <row r="18" spans="1:5" x14ac:dyDescent="0.2">
      <c r="A18" s="46">
        <v>4119</v>
      </c>
      <c r="B18" s="47" t="s">
        <v>249</v>
      </c>
      <c r="C18" s="50">
        <v>0</v>
      </c>
      <c r="D18" s="93"/>
      <c r="E18" s="45"/>
    </row>
    <row r="19" spans="1:5" x14ac:dyDescent="0.2">
      <c r="A19" s="46">
        <v>4120</v>
      </c>
      <c r="B19" s="47" t="s">
        <v>250</v>
      </c>
      <c r="C19" s="50">
        <f>SUM(C20:C24)</f>
        <v>0</v>
      </c>
      <c r="D19" s="93"/>
      <c r="E19" s="45"/>
    </row>
    <row r="20" spans="1:5" x14ac:dyDescent="0.2">
      <c r="A20" s="46">
        <v>4121</v>
      </c>
      <c r="B20" s="47" t="s">
        <v>251</v>
      </c>
      <c r="C20" s="50">
        <v>0</v>
      </c>
      <c r="D20" s="93"/>
      <c r="E20" s="45"/>
    </row>
    <row r="21" spans="1:5" x14ac:dyDescent="0.2">
      <c r="A21" s="46">
        <v>4122</v>
      </c>
      <c r="B21" s="47" t="s">
        <v>431</v>
      </c>
      <c r="C21" s="50">
        <v>0</v>
      </c>
      <c r="D21" s="93"/>
      <c r="E21" s="45"/>
    </row>
    <row r="22" spans="1:5" x14ac:dyDescent="0.2">
      <c r="A22" s="46">
        <v>4123</v>
      </c>
      <c r="B22" s="47" t="s">
        <v>252</v>
      </c>
      <c r="C22" s="50">
        <v>0</v>
      </c>
      <c r="D22" s="93"/>
      <c r="E22" s="45"/>
    </row>
    <row r="23" spans="1:5" x14ac:dyDescent="0.2">
      <c r="A23" s="46">
        <v>4124</v>
      </c>
      <c r="B23" s="47" t="s">
        <v>253</v>
      </c>
      <c r="C23" s="50">
        <v>0</v>
      </c>
      <c r="D23" s="93"/>
      <c r="E23" s="45"/>
    </row>
    <row r="24" spans="1:5" x14ac:dyDescent="0.2">
      <c r="A24" s="46">
        <v>4129</v>
      </c>
      <c r="B24" s="47" t="s">
        <v>254</v>
      </c>
      <c r="C24" s="50">
        <v>0</v>
      </c>
      <c r="D24" s="93"/>
      <c r="E24" s="45"/>
    </row>
    <row r="25" spans="1:5" x14ac:dyDescent="0.2">
      <c r="A25" s="46">
        <v>4130</v>
      </c>
      <c r="B25" s="47" t="s">
        <v>255</v>
      </c>
      <c r="C25" s="50">
        <f>SUM(C26:C27)</f>
        <v>0</v>
      </c>
      <c r="D25" s="93"/>
      <c r="E25" s="45"/>
    </row>
    <row r="26" spans="1:5" x14ac:dyDescent="0.2">
      <c r="A26" s="46">
        <v>4131</v>
      </c>
      <c r="B26" s="47" t="s">
        <v>256</v>
      </c>
      <c r="C26" s="50">
        <v>0</v>
      </c>
      <c r="D26" s="93"/>
      <c r="E26" s="45"/>
    </row>
    <row r="27" spans="1:5" ht="20.399999999999999" x14ac:dyDescent="0.2">
      <c r="A27" s="46">
        <v>4132</v>
      </c>
      <c r="B27" s="48" t="s">
        <v>432</v>
      </c>
      <c r="C27" s="50">
        <v>0</v>
      </c>
      <c r="D27" s="93"/>
      <c r="E27" s="45"/>
    </row>
    <row r="28" spans="1:5" x14ac:dyDescent="0.2">
      <c r="A28" s="46">
        <v>4140</v>
      </c>
      <c r="B28" s="47" t="s">
        <v>257</v>
      </c>
      <c r="C28" s="50">
        <f>SUM(C29:C33)</f>
        <v>0</v>
      </c>
      <c r="D28" s="93"/>
      <c r="E28" s="45"/>
    </row>
    <row r="29" spans="1:5" x14ac:dyDescent="0.2">
      <c r="A29" s="46">
        <v>4141</v>
      </c>
      <c r="B29" s="47" t="s">
        <v>258</v>
      </c>
      <c r="C29" s="50">
        <v>0</v>
      </c>
      <c r="D29" s="93"/>
      <c r="E29" s="45"/>
    </row>
    <row r="30" spans="1:5" x14ac:dyDescent="0.2">
      <c r="A30" s="46">
        <v>4143</v>
      </c>
      <c r="B30" s="47" t="s">
        <v>259</v>
      </c>
      <c r="C30" s="50">
        <v>0</v>
      </c>
      <c r="D30" s="93"/>
      <c r="E30" s="45"/>
    </row>
    <row r="31" spans="1:5" x14ac:dyDescent="0.2">
      <c r="A31" s="46">
        <v>4144</v>
      </c>
      <c r="B31" s="47" t="s">
        <v>260</v>
      </c>
      <c r="C31" s="50">
        <v>0</v>
      </c>
      <c r="D31" s="93"/>
      <c r="E31" s="45"/>
    </row>
    <row r="32" spans="1:5" ht="20.399999999999999" x14ac:dyDescent="0.2">
      <c r="A32" s="46">
        <v>4145</v>
      </c>
      <c r="B32" s="48" t="s">
        <v>433</v>
      </c>
      <c r="C32" s="50">
        <v>0</v>
      </c>
      <c r="D32" s="93"/>
      <c r="E32" s="45"/>
    </row>
    <row r="33" spans="1:5" x14ac:dyDescent="0.2">
      <c r="A33" s="46">
        <v>4149</v>
      </c>
      <c r="B33" s="47" t="s">
        <v>261</v>
      </c>
      <c r="C33" s="50">
        <v>0</v>
      </c>
      <c r="D33" s="93"/>
      <c r="E33" s="45"/>
    </row>
    <row r="34" spans="1:5" x14ac:dyDescent="0.2">
      <c r="A34" s="46">
        <v>4150</v>
      </c>
      <c r="B34" s="47" t="s">
        <v>434</v>
      </c>
      <c r="C34" s="50">
        <f>SUM(C35:C36)</f>
        <v>0</v>
      </c>
      <c r="D34" s="93"/>
      <c r="E34" s="45"/>
    </row>
    <row r="35" spans="1:5" x14ac:dyDescent="0.2">
      <c r="A35" s="46">
        <v>4151</v>
      </c>
      <c r="B35" s="47" t="s">
        <v>434</v>
      </c>
      <c r="C35" s="50">
        <v>0</v>
      </c>
      <c r="D35" s="93"/>
      <c r="E35" s="45"/>
    </row>
    <row r="36" spans="1:5" ht="20.399999999999999" x14ac:dyDescent="0.2">
      <c r="A36" s="46">
        <v>4154</v>
      </c>
      <c r="B36" s="48" t="s">
        <v>435</v>
      </c>
      <c r="C36" s="50">
        <v>0</v>
      </c>
      <c r="D36" s="93"/>
      <c r="E36" s="45"/>
    </row>
    <row r="37" spans="1:5" x14ac:dyDescent="0.2">
      <c r="A37" s="46">
        <v>4160</v>
      </c>
      <c r="B37" s="47" t="s">
        <v>436</v>
      </c>
      <c r="C37" s="50">
        <f>SUM(C38:C45)</f>
        <v>0</v>
      </c>
      <c r="D37" s="93"/>
      <c r="E37" s="45"/>
    </row>
    <row r="38" spans="1:5" x14ac:dyDescent="0.2">
      <c r="A38" s="46">
        <v>4161</v>
      </c>
      <c r="B38" s="47" t="s">
        <v>262</v>
      </c>
      <c r="C38" s="50">
        <v>0</v>
      </c>
      <c r="D38" s="93"/>
      <c r="E38" s="45"/>
    </row>
    <row r="39" spans="1:5" x14ac:dyDescent="0.2">
      <c r="A39" s="46">
        <v>4162</v>
      </c>
      <c r="B39" s="47" t="s">
        <v>263</v>
      </c>
      <c r="C39" s="50">
        <v>0</v>
      </c>
      <c r="D39" s="93"/>
      <c r="E39" s="45"/>
    </row>
    <row r="40" spans="1:5" x14ac:dyDescent="0.2">
      <c r="A40" s="46">
        <v>4163</v>
      </c>
      <c r="B40" s="47" t="s">
        <v>264</v>
      </c>
      <c r="C40" s="50">
        <v>0</v>
      </c>
      <c r="D40" s="93"/>
      <c r="E40" s="45"/>
    </row>
    <row r="41" spans="1:5" x14ac:dyDescent="0.2">
      <c r="A41" s="46">
        <v>4164</v>
      </c>
      <c r="B41" s="47" t="s">
        <v>265</v>
      </c>
      <c r="C41" s="50">
        <v>0</v>
      </c>
      <c r="D41" s="93"/>
      <c r="E41" s="45"/>
    </row>
    <row r="42" spans="1:5" x14ac:dyDescent="0.2">
      <c r="A42" s="46">
        <v>4165</v>
      </c>
      <c r="B42" s="47" t="s">
        <v>266</v>
      </c>
      <c r="C42" s="50">
        <v>0</v>
      </c>
      <c r="D42" s="93"/>
      <c r="E42" s="45"/>
    </row>
    <row r="43" spans="1:5" ht="20.399999999999999" x14ac:dyDescent="0.2">
      <c r="A43" s="46">
        <v>4166</v>
      </c>
      <c r="B43" s="48" t="s">
        <v>437</v>
      </c>
      <c r="C43" s="50">
        <v>0</v>
      </c>
      <c r="D43" s="93"/>
      <c r="E43" s="45"/>
    </row>
    <row r="44" spans="1:5" x14ac:dyDescent="0.2">
      <c r="A44" s="46">
        <v>4168</v>
      </c>
      <c r="B44" s="47" t="s">
        <v>267</v>
      </c>
      <c r="C44" s="50">
        <v>0</v>
      </c>
      <c r="D44" s="93"/>
      <c r="E44" s="45"/>
    </row>
    <row r="45" spans="1:5" x14ac:dyDescent="0.2">
      <c r="A45" s="46">
        <v>4169</v>
      </c>
      <c r="B45" s="47" t="s">
        <v>268</v>
      </c>
      <c r="C45" s="50">
        <v>0</v>
      </c>
      <c r="D45" s="93"/>
      <c r="E45" s="45"/>
    </row>
    <row r="46" spans="1:5" x14ac:dyDescent="0.2">
      <c r="A46" s="46">
        <v>4170</v>
      </c>
      <c r="B46" s="47" t="s">
        <v>438</v>
      </c>
      <c r="C46" s="50">
        <f>SUM(C47:C54)</f>
        <v>5176940.12</v>
      </c>
      <c r="D46" s="93"/>
      <c r="E46" s="45"/>
    </row>
    <row r="47" spans="1:5" x14ac:dyDescent="0.2">
      <c r="A47" s="46">
        <v>4171</v>
      </c>
      <c r="B47" s="47" t="s">
        <v>439</v>
      </c>
      <c r="C47" s="50">
        <v>0</v>
      </c>
      <c r="D47" s="93"/>
      <c r="E47" s="45"/>
    </row>
    <row r="48" spans="1:5" x14ac:dyDescent="0.2">
      <c r="A48" s="46">
        <v>4172</v>
      </c>
      <c r="B48" s="47" t="s">
        <v>440</v>
      </c>
      <c r="C48" s="50">
        <v>0</v>
      </c>
      <c r="D48" s="93"/>
      <c r="E48" s="45"/>
    </row>
    <row r="49" spans="1:5" ht="20.399999999999999" x14ac:dyDescent="0.2">
      <c r="A49" s="46">
        <v>4173</v>
      </c>
      <c r="B49" s="48" t="s">
        <v>441</v>
      </c>
      <c r="C49" s="50">
        <v>5176940.12</v>
      </c>
      <c r="D49" s="93"/>
      <c r="E49" s="45"/>
    </row>
    <row r="50" spans="1:5" ht="20.399999999999999" x14ac:dyDescent="0.2">
      <c r="A50" s="46">
        <v>4174</v>
      </c>
      <c r="B50" s="48" t="s">
        <v>442</v>
      </c>
      <c r="C50" s="50">
        <v>0</v>
      </c>
      <c r="D50" s="93"/>
      <c r="E50" s="45"/>
    </row>
    <row r="51" spans="1:5" ht="20.399999999999999" x14ac:dyDescent="0.2">
      <c r="A51" s="46">
        <v>4175</v>
      </c>
      <c r="B51" s="48" t="s">
        <v>443</v>
      </c>
      <c r="C51" s="50">
        <v>0</v>
      </c>
      <c r="D51" s="93"/>
      <c r="E51" s="45"/>
    </row>
    <row r="52" spans="1:5" ht="20.399999999999999" x14ac:dyDescent="0.2">
      <c r="A52" s="46">
        <v>4176</v>
      </c>
      <c r="B52" s="48" t="s">
        <v>444</v>
      </c>
      <c r="C52" s="50">
        <v>0</v>
      </c>
      <c r="D52" s="93"/>
      <c r="E52" s="45"/>
    </row>
    <row r="53" spans="1:5" ht="20.399999999999999" x14ac:dyDescent="0.2">
      <c r="A53" s="46">
        <v>4177</v>
      </c>
      <c r="B53" s="48" t="s">
        <v>445</v>
      </c>
      <c r="C53" s="50">
        <v>0</v>
      </c>
      <c r="D53" s="93"/>
      <c r="E53" s="45"/>
    </row>
    <row r="54" spans="1:5" x14ac:dyDescent="0.2">
      <c r="A54" s="46">
        <v>4178</v>
      </c>
      <c r="B54" s="48" t="s">
        <v>446</v>
      </c>
      <c r="C54" s="50">
        <v>0</v>
      </c>
      <c r="D54" s="93"/>
      <c r="E54" s="45"/>
    </row>
    <row r="55" spans="1:5" x14ac:dyDescent="0.2">
      <c r="A55" s="46"/>
      <c r="B55" s="48"/>
      <c r="C55" s="50"/>
      <c r="D55" s="93"/>
      <c r="E55" s="45"/>
    </row>
    <row r="56" spans="1:5" x14ac:dyDescent="0.2">
      <c r="A56" s="43" t="s">
        <v>506</v>
      </c>
      <c r="B56" s="43"/>
      <c r="C56" s="43"/>
      <c r="D56" s="43"/>
      <c r="E56" s="43"/>
    </row>
    <row r="57" spans="1:5" x14ac:dyDescent="0.2">
      <c r="A57" s="44" t="s">
        <v>95</v>
      </c>
      <c r="B57" s="44" t="s">
        <v>92</v>
      </c>
      <c r="C57" s="44" t="s">
        <v>93</v>
      </c>
      <c r="D57" s="44" t="s">
        <v>239</v>
      </c>
      <c r="E57" s="44"/>
    </row>
    <row r="58" spans="1:5" ht="30.6" x14ac:dyDescent="0.2">
      <c r="A58" s="46">
        <v>4200</v>
      </c>
      <c r="B58" s="48" t="s">
        <v>447</v>
      </c>
      <c r="C58" s="50">
        <f>+C59+C65</f>
        <v>46249852.539999999</v>
      </c>
      <c r="D58" s="93"/>
      <c r="E58" s="45"/>
    </row>
    <row r="59" spans="1:5" ht="20.399999999999999" x14ac:dyDescent="0.2">
      <c r="A59" s="46">
        <v>4210</v>
      </c>
      <c r="B59" s="48" t="s">
        <v>448</v>
      </c>
      <c r="C59" s="50">
        <f>SUM(C60:C64)</f>
        <v>18535091.219999999</v>
      </c>
      <c r="D59" s="93"/>
      <c r="E59" s="45"/>
    </row>
    <row r="60" spans="1:5" x14ac:dyDescent="0.2">
      <c r="A60" s="46">
        <v>4211</v>
      </c>
      <c r="B60" s="47" t="s">
        <v>269</v>
      </c>
      <c r="C60" s="50">
        <v>0</v>
      </c>
      <c r="D60" s="93"/>
      <c r="E60" s="45"/>
    </row>
    <row r="61" spans="1:5" x14ac:dyDescent="0.2">
      <c r="A61" s="46">
        <v>4212</v>
      </c>
      <c r="B61" s="47" t="s">
        <v>270</v>
      </c>
      <c r="C61" s="50">
        <v>0</v>
      </c>
      <c r="D61" s="93"/>
      <c r="E61" s="45"/>
    </row>
    <row r="62" spans="1:5" x14ac:dyDescent="0.2">
      <c r="A62" s="46">
        <v>4213</v>
      </c>
      <c r="B62" s="47" t="s">
        <v>271</v>
      </c>
      <c r="C62" s="50">
        <v>18535091.219999999</v>
      </c>
      <c r="D62" s="93"/>
      <c r="E62" s="45"/>
    </row>
    <row r="63" spans="1:5" x14ac:dyDescent="0.2">
      <c r="A63" s="46">
        <v>4214</v>
      </c>
      <c r="B63" s="47" t="s">
        <v>449</v>
      </c>
      <c r="C63" s="50">
        <v>0</v>
      </c>
      <c r="D63" s="93"/>
      <c r="E63" s="45"/>
    </row>
    <row r="64" spans="1:5" x14ac:dyDescent="0.2">
      <c r="A64" s="46">
        <v>4215</v>
      </c>
      <c r="B64" s="47" t="s">
        <v>450</v>
      </c>
      <c r="C64" s="50">
        <v>0</v>
      </c>
      <c r="D64" s="93"/>
      <c r="E64" s="45"/>
    </row>
    <row r="65" spans="1:5" x14ac:dyDescent="0.2">
      <c r="A65" s="46">
        <v>4220</v>
      </c>
      <c r="B65" s="47" t="s">
        <v>272</v>
      </c>
      <c r="C65" s="50">
        <f>SUM(C66:C69)</f>
        <v>27714761.32</v>
      </c>
      <c r="D65" s="93"/>
      <c r="E65" s="45"/>
    </row>
    <row r="66" spans="1:5" x14ac:dyDescent="0.2">
      <c r="A66" s="46">
        <v>4221</v>
      </c>
      <c r="B66" s="47" t="s">
        <v>273</v>
      </c>
      <c r="C66" s="50">
        <v>27714761.32</v>
      </c>
      <c r="D66" s="93"/>
      <c r="E66" s="45"/>
    </row>
    <row r="67" spans="1:5" x14ac:dyDescent="0.2">
      <c r="A67" s="46">
        <v>4223</v>
      </c>
      <c r="B67" s="47" t="s">
        <v>274</v>
      </c>
      <c r="C67" s="50">
        <v>0</v>
      </c>
      <c r="D67" s="93"/>
      <c r="E67" s="45"/>
    </row>
    <row r="68" spans="1:5" x14ac:dyDescent="0.2">
      <c r="A68" s="46">
        <v>4225</v>
      </c>
      <c r="B68" s="47" t="s">
        <v>276</v>
      </c>
      <c r="C68" s="50">
        <v>0</v>
      </c>
      <c r="D68" s="93"/>
      <c r="E68" s="45"/>
    </row>
    <row r="69" spans="1:5" x14ac:dyDescent="0.2">
      <c r="A69" s="46">
        <v>4227</v>
      </c>
      <c r="B69" s="47" t="s">
        <v>451</v>
      </c>
      <c r="C69" s="50">
        <v>0</v>
      </c>
      <c r="D69" s="93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514</v>
      </c>
      <c r="B71" s="43"/>
      <c r="C71" s="43"/>
      <c r="D71" s="43"/>
      <c r="E71" s="43"/>
    </row>
    <row r="72" spans="1:5" x14ac:dyDescent="0.2">
      <c r="A72" s="44" t="s">
        <v>95</v>
      </c>
      <c r="B72" s="44" t="s">
        <v>92</v>
      </c>
      <c r="C72" s="44" t="s">
        <v>93</v>
      </c>
      <c r="D72" s="44" t="s">
        <v>96</v>
      </c>
      <c r="E72" s="44" t="s">
        <v>141</v>
      </c>
    </row>
    <row r="73" spans="1:5" x14ac:dyDescent="0.2">
      <c r="A73" s="49">
        <v>4300</v>
      </c>
      <c r="B73" s="47" t="s">
        <v>277</v>
      </c>
      <c r="C73" s="50">
        <f>C74+C77+C83+C85+C87</f>
        <v>545174.67000000004</v>
      </c>
      <c r="D73" s="47"/>
      <c r="E73" s="47"/>
    </row>
    <row r="74" spans="1:5" x14ac:dyDescent="0.2">
      <c r="A74" s="49">
        <v>4310</v>
      </c>
      <c r="B74" s="47" t="s">
        <v>278</v>
      </c>
      <c r="C74" s="50">
        <f>SUM(C75:C76)</f>
        <v>0</v>
      </c>
      <c r="D74" s="47"/>
      <c r="E74" s="47"/>
    </row>
    <row r="75" spans="1:5" x14ac:dyDescent="0.2">
      <c r="A75" s="49">
        <v>4311</v>
      </c>
      <c r="B75" s="47" t="s">
        <v>452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279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280</v>
      </c>
      <c r="C77" s="50">
        <f>SUM(C78:C82)</f>
        <v>0</v>
      </c>
      <c r="D77" s="47"/>
      <c r="E77" s="47"/>
    </row>
    <row r="78" spans="1:5" x14ac:dyDescent="0.2">
      <c r="A78" s="49">
        <v>4321</v>
      </c>
      <c r="B78" s="47" t="s">
        <v>281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282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283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284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285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286</v>
      </c>
      <c r="C83" s="50">
        <f>SUM(C84)</f>
        <v>0</v>
      </c>
      <c r="D83" s="47"/>
      <c r="E83" s="47"/>
    </row>
    <row r="84" spans="1:5" x14ac:dyDescent="0.2">
      <c r="A84" s="49">
        <v>4331</v>
      </c>
      <c r="B84" s="47" t="s">
        <v>286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287</v>
      </c>
      <c r="C85" s="50">
        <f>SUM(C86)</f>
        <v>85263.67</v>
      </c>
      <c r="D85" s="47"/>
      <c r="E85" s="47"/>
    </row>
    <row r="86" spans="1:5" x14ac:dyDescent="0.2">
      <c r="A86" s="49">
        <v>4341</v>
      </c>
      <c r="B86" s="47" t="s">
        <v>287</v>
      </c>
      <c r="C86" s="50">
        <v>85263.67</v>
      </c>
      <c r="D86" s="47"/>
      <c r="E86" s="47"/>
    </row>
    <row r="87" spans="1:5" x14ac:dyDescent="0.2">
      <c r="A87" s="49">
        <v>4390</v>
      </c>
      <c r="B87" s="47" t="s">
        <v>288</v>
      </c>
      <c r="C87" s="50">
        <f>SUM(C88:C94)</f>
        <v>459911</v>
      </c>
      <c r="D87" s="47"/>
      <c r="E87" s="47"/>
    </row>
    <row r="88" spans="1:5" x14ac:dyDescent="0.2">
      <c r="A88" s="49">
        <v>4392</v>
      </c>
      <c r="B88" s="47" t="s">
        <v>289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453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290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291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292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454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288</v>
      </c>
      <c r="C94" s="50">
        <v>459911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5"/>
      <c r="B96" s="45"/>
      <c r="C96" s="45"/>
      <c r="D96" s="45"/>
      <c r="E96" s="45"/>
    </row>
    <row r="97" spans="1:5" x14ac:dyDescent="0.2">
      <c r="A97" s="43" t="s">
        <v>508</v>
      </c>
      <c r="B97" s="43"/>
      <c r="C97" s="43"/>
      <c r="D97" s="43"/>
      <c r="E97" s="43"/>
    </row>
    <row r="98" spans="1:5" x14ac:dyDescent="0.2">
      <c r="A98" s="44" t="s">
        <v>95</v>
      </c>
      <c r="B98" s="44" t="s">
        <v>92</v>
      </c>
      <c r="C98" s="44" t="s">
        <v>93</v>
      </c>
      <c r="D98" s="44" t="s">
        <v>293</v>
      </c>
      <c r="E98" s="44" t="s">
        <v>141</v>
      </c>
    </row>
    <row r="99" spans="1:5" x14ac:dyDescent="0.2">
      <c r="A99" s="49">
        <v>5000</v>
      </c>
      <c r="B99" s="47" t="s">
        <v>294</v>
      </c>
      <c r="C99" s="50">
        <f>C100+C128+C161+C171+C186+C219</f>
        <v>48252832.789999992</v>
      </c>
      <c r="D99" s="51">
        <v>1</v>
      </c>
      <c r="E99" s="47"/>
    </row>
    <row r="100" spans="1:5" x14ac:dyDescent="0.2">
      <c r="A100" s="49">
        <v>5100</v>
      </c>
      <c r="B100" s="47" t="s">
        <v>295</v>
      </c>
      <c r="C100" s="50">
        <f>C101+C108+C118</f>
        <v>46726300.18999999</v>
      </c>
      <c r="D100" s="51">
        <f>C100/$C$99</f>
        <v>0.96836387603099727</v>
      </c>
      <c r="E100" s="47"/>
    </row>
    <row r="101" spans="1:5" x14ac:dyDescent="0.2">
      <c r="A101" s="49">
        <v>5110</v>
      </c>
      <c r="B101" s="47" t="s">
        <v>296</v>
      </c>
      <c r="C101" s="50">
        <f>SUM(C102:C107)</f>
        <v>38930729.019999996</v>
      </c>
      <c r="D101" s="51">
        <f t="shared" ref="D101:D164" si="0">C101/$C$99</f>
        <v>0.80680711927172233</v>
      </c>
      <c r="E101" s="47"/>
    </row>
    <row r="102" spans="1:5" x14ac:dyDescent="0.2">
      <c r="A102" s="49">
        <v>5111</v>
      </c>
      <c r="B102" s="47" t="s">
        <v>297</v>
      </c>
      <c r="C102" s="50">
        <v>7686173.54</v>
      </c>
      <c r="D102" s="51">
        <f t="shared" si="0"/>
        <v>0.15928958147288086</v>
      </c>
      <c r="E102" s="47"/>
    </row>
    <row r="103" spans="1:5" x14ac:dyDescent="0.2">
      <c r="A103" s="49">
        <v>5112</v>
      </c>
      <c r="B103" s="47" t="s">
        <v>298</v>
      </c>
      <c r="C103" s="50">
        <v>11362943.59</v>
      </c>
      <c r="D103" s="51">
        <f t="shared" si="0"/>
        <v>0.23548759591902918</v>
      </c>
      <c r="E103" s="47"/>
    </row>
    <row r="104" spans="1:5" x14ac:dyDescent="0.2">
      <c r="A104" s="49">
        <v>5113</v>
      </c>
      <c r="B104" s="47" t="s">
        <v>299</v>
      </c>
      <c r="C104" s="50">
        <v>1258830.6100000001</v>
      </c>
      <c r="D104" s="51">
        <f t="shared" si="0"/>
        <v>2.6088221918048354E-2</v>
      </c>
      <c r="E104" s="47"/>
    </row>
    <row r="105" spans="1:5" x14ac:dyDescent="0.2">
      <c r="A105" s="49">
        <v>5114</v>
      </c>
      <c r="B105" s="47" t="s">
        <v>300</v>
      </c>
      <c r="C105" s="50">
        <v>8986356.4800000004</v>
      </c>
      <c r="D105" s="51">
        <f t="shared" si="0"/>
        <v>0.18623479618511329</v>
      </c>
      <c r="E105" s="47"/>
    </row>
    <row r="106" spans="1:5" x14ac:dyDescent="0.2">
      <c r="A106" s="49">
        <v>5115</v>
      </c>
      <c r="B106" s="47" t="s">
        <v>301</v>
      </c>
      <c r="C106" s="50">
        <v>8882480.2599999998</v>
      </c>
      <c r="D106" s="51">
        <f t="shared" si="0"/>
        <v>0.18408204754852905</v>
      </c>
      <c r="E106" s="47"/>
    </row>
    <row r="107" spans="1:5" x14ac:dyDescent="0.2">
      <c r="A107" s="49">
        <v>5116</v>
      </c>
      <c r="B107" s="47" t="s">
        <v>302</v>
      </c>
      <c r="C107" s="50">
        <v>753944.54</v>
      </c>
      <c r="D107" s="51">
        <f t="shared" si="0"/>
        <v>1.5624876228121656E-2</v>
      </c>
      <c r="E107" s="47"/>
    </row>
    <row r="108" spans="1:5" x14ac:dyDescent="0.2">
      <c r="A108" s="49">
        <v>5120</v>
      </c>
      <c r="B108" s="47" t="s">
        <v>303</v>
      </c>
      <c r="C108" s="50">
        <f>SUM(C109:C117)</f>
        <v>575242.16</v>
      </c>
      <c r="D108" s="51">
        <f t="shared" si="0"/>
        <v>1.1921417391254473E-2</v>
      </c>
      <c r="E108" s="47"/>
    </row>
    <row r="109" spans="1:5" x14ac:dyDescent="0.2">
      <c r="A109" s="49">
        <v>5121</v>
      </c>
      <c r="B109" s="47" t="s">
        <v>304</v>
      </c>
      <c r="C109" s="50">
        <v>166394.54</v>
      </c>
      <c r="D109" s="51">
        <f t="shared" si="0"/>
        <v>3.4483890453470729E-3</v>
      </c>
      <c r="E109" s="47"/>
    </row>
    <row r="110" spans="1:5" x14ac:dyDescent="0.2">
      <c r="A110" s="49">
        <v>5122</v>
      </c>
      <c r="B110" s="47" t="s">
        <v>305</v>
      </c>
      <c r="C110" s="50">
        <v>19038.38</v>
      </c>
      <c r="D110" s="51">
        <f t="shared" si="0"/>
        <v>3.9455465926438937E-4</v>
      </c>
      <c r="E110" s="47"/>
    </row>
    <row r="111" spans="1:5" x14ac:dyDescent="0.2">
      <c r="A111" s="49">
        <v>5123</v>
      </c>
      <c r="B111" s="47" t="s">
        <v>306</v>
      </c>
      <c r="C111" s="50">
        <v>6980</v>
      </c>
      <c r="D111" s="51">
        <f t="shared" si="0"/>
        <v>1.4465471965920617E-4</v>
      </c>
      <c r="E111" s="47"/>
    </row>
    <row r="112" spans="1:5" x14ac:dyDescent="0.2">
      <c r="A112" s="49">
        <v>5124</v>
      </c>
      <c r="B112" s="47" t="s">
        <v>307</v>
      </c>
      <c r="C112" s="50">
        <v>22008.18</v>
      </c>
      <c r="D112" s="51">
        <f t="shared" si="0"/>
        <v>4.561013048867261E-4</v>
      </c>
      <c r="E112" s="47"/>
    </row>
    <row r="113" spans="1:5" x14ac:dyDescent="0.2">
      <c r="A113" s="49">
        <v>5125</v>
      </c>
      <c r="B113" s="47" t="s">
        <v>308</v>
      </c>
      <c r="C113" s="50">
        <v>8260.51</v>
      </c>
      <c r="D113" s="51">
        <f t="shared" si="0"/>
        <v>1.7119222898167181E-4</v>
      </c>
      <c r="E113" s="47"/>
    </row>
    <row r="114" spans="1:5" x14ac:dyDescent="0.2">
      <c r="A114" s="49">
        <v>5126</v>
      </c>
      <c r="B114" s="47" t="s">
        <v>309</v>
      </c>
      <c r="C114" s="50">
        <v>318502.02</v>
      </c>
      <c r="D114" s="51">
        <f t="shared" si="0"/>
        <v>6.6006906037236216E-3</v>
      </c>
      <c r="E114" s="47"/>
    </row>
    <row r="115" spans="1:5" x14ac:dyDescent="0.2">
      <c r="A115" s="49">
        <v>5127</v>
      </c>
      <c r="B115" s="47" t="s">
        <v>310</v>
      </c>
      <c r="C115" s="50">
        <v>0</v>
      </c>
      <c r="D115" s="51">
        <f t="shared" si="0"/>
        <v>0</v>
      </c>
      <c r="E115" s="47"/>
    </row>
    <row r="116" spans="1:5" x14ac:dyDescent="0.2">
      <c r="A116" s="49">
        <v>5128</v>
      </c>
      <c r="B116" s="47" t="s">
        <v>311</v>
      </c>
      <c r="C116" s="50">
        <v>0</v>
      </c>
      <c r="D116" s="51">
        <f t="shared" si="0"/>
        <v>0</v>
      </c>
      <c r="E116" s="47"/>
    </row>
    <row r="117" spans="1:5" x14ac:dyDescent="0.2">
      <c r="A117" s="49">
        <v>5129</v>
      </c>
      <c r="B117" s="47" t="s">
        <v>312</v>
      </c>
      <c r="C117" s="50">
        <v>34058.53</v>
      </c>
      <c r="D117" s="51">
        <f t="shared" si="0"/>
        <v>7.0583482939178552E-4</v>
      </c>
      <c r="E117" s="47"/>
    </row>
    <row r="118" spans="1:5" x14ac:dyDescent="0.2">
      <c r="A118" s="49">
        <v>5130</v>
      </c>
      <c r="B118" s="47" t="s">
        <v>313</v>
      </c>
      <c r="C118" s="50">
        <f>SUM(C119:C127)</f>
        <v>7220329.0099999988</v>
      </c>
      <c r="D118" s="51">
        <f t="shared" si="0"/>
        <v>0.14963533936802056</v>
      </c>
      <c r="E118" s="47"/>
    </row>
    <row r="119" spans="1:5" x14ac:dyDescent="0.2">
      <c r="A119" s="49">
        <v>5131</v>
      </c>
      <c r="B119" s="47" t="s">
        <v>314</v>
      </c>
      <c r="C119" s="50">
        <v>1306700.31</v>
      </c>
      <c r="D119" s="51">
        <f t="shared" si="0"/>
        <v>2.7080281808258999E-2</v>
      </c>
      <c r="E119" s="47"/>
    </row>
    <row r="120" spans="1:5" x14ac:dyDescent="0.2">
      <c r="A120" s="49">
        <v>5132</v>
      </c>
      <c r="B120" s="47" t="s">
        <v>315</v>
      </c>
      <c r="C120" s="50">
        <v>21222.880000000001</v>
      </c>
      <c r="D120" s="51">
        <f t="shared" si="0"/>
        <v>4.3982661271647189E-4</v>
      </c>
      <c r="E120" s="47"/>
    </row>
    <row r="121" spans="1:5" x14ac:dyDescent="0.2">
      <c r="A121" s="49">
        <v>5133</v>
      </c>
      <c r="B121" s="47" t="s">
        <v>316</v>
      </c>
      <c r="C121" s="50">
        <v>1754133.7</v>
      </c>
      <c r="D121" s="51">
        <f t="shared" si="0"/>
        <v>3.6352968283419204E-2</v>
      </c>
      <c r="E121" s="47"/>
    </row>
    <row r="122" spans="1:5" x14ac:dyDescent="0.2">
      <c r="A122" s="49">
        <v>5134</v>
      </c>
      <c r="B122" s="47" t="s">
        <v>317</v>
      </c>
      <c r="C122" s="50">
        <v>3184.17</v>
      </c>
      <c r="D122" s="51">
        <f t="shared" si="0"/>
        <v>6.5989286346311538E-5</v>
      </c>
      <c r="E122" s="47"/>
    </row>
    <row r="123" spans="1:5" x14ac:dyDescent="0.2">
      <c r="A123" s="49">
        <v>5135</v>
      </c>
      <c r="B123" s="47" t="s">
        <v>318</v>
      </c>
      <c r="C123" s="50">
        <v>2723484.56</v>
      </c>
      <c r="D123" s="51">
        <f t="shared" si="0"/>
        <v>5.6441962109308949E-2</v>
      </c>
      <c r="E123" s="47"/>
    </row>
    <row r="124" spans="1:5" x14ac:dyDescent="0.2">
      <c r="A124" s="49">
        <v>5136</v>
      </c>
      <c r="B124" s="47" t="s">
        <v>319</v>
      </c>
      <c r="C124" s="50">
        <v>50776.45</v>
      </c>
      <c r="D124" s="51">
        <f t="shared" si="0"/>
        <v>1.0522998767965184E-3</v>
      </c>
      <c r="E124" s="47"/>
    </row>
    <row r="125" spans="1:5" x14ac:dyDescent="0.2">
      <c r="A125" s="49">
        <v>5137</v>
      </c>
      <c r="B125" s="47" t="s">
        <v>320</v>
      </c>
      <c r="C125" s="50">
        <v>267222.21000000002</v>
      </c>
      <c r="D125" s="51">
        <f t="shared" si="0"/>
        <v>5.5379590077741436E-3</v>
      </c>
      <c r="E125" s="47"/>
    </row>
    <row r="126" spans="1:5" x14ac:dyDescent="0.2">
      <c r="A126" s="49">
        <v>5138</v>
      </c>
      <c r="B126" s="47" t="s">
        <v>321</v>
      </c>
      <c r="C126" s="50">
        <v>188209.38</v>
      </c>
      <c r="D126" s="51">
        <f t="shared" si="0"/>
        <v>3.9004835388442701E-3</v>
      </c>
      <c r="E126" s="47"/>
    </row>
    <row r="127" spans="1:5" x14ac:dyDescent="0.2">
      <c r="A127" s="49">
        <v>5139</v>
      </c>
      <c r="B127" s="47" t="s">
        <v>322</v>
      </c>
      <c r="C127" s="50">
        <v>905395.35</v>
      </c>
      <c r="D127" s="51">
        <f t="shared" si="0"/>
        <v>1.8763568844555708E-2</v>
      </c>
      <c r="E127" s="47"/>
    </row>
    <row r="128" spans="1:5" x14ac:dyDescent="0.2">
      <c r="A128" s="49">
        <v>5200</v>
      </c>
      <c r="B128" s="47" t="s">
        <v>323</v>
      </c>
      <c r="C128" s="50">
        <f>C129+C132+C135+C138+C143+C147+C150+C152+C158</f>
        <v>540702.65</v>
      </c>
      <c r="D128" s="51">
        <f t="shared" si="0"/>
        <v>1.1205614649676201E-2</v>
      </c>
      <c r="E128" s="47"/>
    </row>
    <row r="129" spans="1:5" x14ac:dyDescent="0.2">
      <c r="A129" s="49">
        <v>5210</v>
      </c>
      <c r="B129" s="47" t="s">
        <v>324</v>
      </c>
      <c r="C129" s="50">
        <f>SUM(C130:C131)</f>
        <v>0</v>
      </c>
      <c r="D129" s="51">
        <f t="shared" si="0"/>
        <v>0</v>
      </c>
      <c r="E129" s="47"/>
    </row>
    <row r="130" spans="1:5" x14ac:dyDescent="0.2">
      <c r="A130" s="49">
        <v>5211</v>
      </c>
      <c r="B130" s="47" t="s">
        <v>325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5212</v>
      </c>
      <c r="B131" s="47" t="s">
        <v>326</v>
      </c>
      <c r="C131" s="50">
        <v>0</v>
      </c>
      <c r="D131" s="51">
        <f t="shared" si="0"/>
        <v>0</v>
      </c>
      <c r="E131" s="47"/>
    </row>
    <row r="132" spans="1:5" x14ac:dyDescent="0.2">
      <c r="A132" s="49">
        <v>5220</v>
      </c>
      <c r="B132" s="47" t="s">
        <v>327</v>
      </c>
      <c r="C132" s="50">
        <f>SUM(C133:C134)</f>
        <v>0</v>
      </c>
      <c r="D132" s="51">
        <f t="shared" si="0"/>
        <v>0</v>
      </c>
      <c r="E132" s="47"/>
    </row>
    <row r="133" spans="1:5" x14ac:dyDescent="0.2">
      <c r="A133" s="49">
        <v>5221</v>
      </c>
      <c r="B133" s="47" t="s">
        <v>328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5222</v>
      </c>
      <c r="B134" s="47" t="s">
        <v>329</v>
      </c>
      <c r="C134" s="50">
        <v>0</v>
      </c>
      <c r="D134" s="51">
        <f t="shared" si="0"/>
        <v>0</v>
      </c>
      <c r="E134" s="47"/>
    </row>
    <row r="135" spans="1:5" x14ac:dyDescent="0.2">
      <c r="A135" s="49">
        <v>5230</v>
      </c>
      <c r="B135" s="47" t="s">
        <v>274</v>
      </c>
      <c r="C135" s="50">
        <f>SUM(C136:C137)</f>
        <v>0</v>
      </c>
      <c r="D135" s="51">
        <f t="shared" si="0"/>
        <v>0</v>
      </c>
      <c r="E135" s="47"/>
    </row>
    <row r="136" spans="1:5" x14ac:dyDescent="0.2">
      <c r="A136" s="49">
        <v>5231</v>
      </c>
      <c r="B136" s="47" t="s">
        <v>330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5232</v>
      </c>
      <c r="B137" s="47" t="s">
        <v>331</v>
      </c>
      <c r="C137" s="50">
        <v>0</v>
      </c>
      <c r="D137" s="51">
        <f t="shared" si="0"/>
        <v>0</v>
      </c>
      <c r="E137" s="47"/>
    </row>
    <row r="138" spans="1:5" x14ac:dyDescent="0.2">
      <c r="A138" s="49">
        <v>5240</v>
      </c>
      <c r="B138" s="47" t="s">
        <v>275</v>
      </c>
      <c r="C138" s="50">
        <f>SUM(C139:C142)</f>
        <v>540702.65</v>
      </c>
      <c r="D138" s="51">
        <f t="shared" si="0"/>
        <v>1.1205614649676201E-2</v>
      </c>
      <c r="E138" s="47"/>
    </row>
    <row r="139" spans="1:5" x14ac:dyDescent="0.2">
      <c r="A139" s="49">
        <v>5241</v>
      </c>
      <c r="B139" s="47" t="s">
        <v>332</v>
      </c>
      <c r="C139" s="50">
        <v>123149.66</v>
      </c>
      <c r="D139" s="51">
        <f t="shared" si="0"/>
        <v>2.5521747196886185E-3</v>
      </c>
      <c r="E139" s="47"/>
    </row>
    <row r="140" spans="1:5" x14ac:dyDescent="0.2">
      <c r="A140" s="49">
        <v>5242</v>
      </c>
      <c r="B140" s="47" t="s">
        <v>333</v>
      </c>
      <c r="C140" s="50">
        <v>417552.99</v>
      </c>
      <c r="D140" s="51">
        <f t="shared" si="0"/>
        <v>8.6534399299875806E-3</v>
      </c>
      <c r="E140" s="47"/>
    </row>
    <row r="141" spans="1:5" x14ac:dyDescent="0.2">
      <c r="A141" s="49">
        <v>5243</v>
      </c>
      <c r="B141" s="47" t="s">
        <v>334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5244</v>
      </c>
      <c r="B142" s="47" t="s">
        <v>335</v>
      </c>
      <c r="C142" s="50">
        <v>0</v>
      </c>
      <c r="D142" s="51">
        <f t="shared" si="0"/>
        <v>0</v>
      </c>
      <c r="E142" s="47"/>
    </row>
    <row r="143" spans="1:5" x14ac:dyDescent="0.2">
      <c r="A143" s="49">
        <v>5250</v>
      </c>
      <c r="B143" s="47" t="s">
        <v>276</v>
      </c>
      <c r="C143" s="50">
        <f>SUM(C144:C146)</f>
        <v>0</v>
      </c>
      <c r="D143" s="51">
        <f t="shared" si="0"/>
        <v>0</v>
      </c>
      <c r="E143" s="47"/>
    </row>
    <row r="144" spans="1:5" x14ac:dyDescent="0.2">
      <c r="A144" s="49">
        <v>5251</v>
      </c>
      <c r="B144" s="47" t="s">
        <v>336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5252</v>
      </c>
      <c r="B145" s="47" t="s">
        <v>337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5259</v>
      </c>
      <c r="B146" s="47" t="s">
        <v>338</v>
      </c>
      <c r="C146" s="50">
        <v>0</v>
      </c>
      <c r="D146" s="51">
        <f t="shared" si="0"/>
        <v>0</v>
      </c>
      <c r="E146" s="47"/>
    </row>
    <row r="147" spans="1:5" x14ac:dyDescent="0.2">
      <c r="A147" s="49">
        <v>5260</v>
      </c>
      <c r="B147" s="47" t="s">
        <v>339</v>
      </c>
      <c r="C147" s="50">
        <f>SUM(C148:C149)</f>
        <v>0</v>
      </c>
      <c r="D147" s="51">
        <f t="shared" si="0"/>
        <v>0</v>
      </c>
      <c r="E147" s="47"/>
    </row>
    <row r="148" spans="1:5" x14ac:dyDescent="0.2">
      <c r="A148" s="49">
        <v>5261</v>
      </c>
      <c r="B148" s="47" t="s">
        <v>340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5262</v>
      </c>
      <c r="B149" s="47" t="s">
        <v>341</v>
      </c>
      <c r="C149" s="50">
        <v>0</v>
      </c>
      <c r="D149" s="51">
        <f t="shared" si="0"/>
        <v>0</v>
      </c>
      <c r="E149" s="47"/>
    </row>
    <row r="150" spans="1:5" x14ac:dyDescent="0.2">
      <c r="A150" s="49">
        <v>5270</v>
      </c>
      <c r="B150" s="47" t="s">
        <v>342</v>
      </c>
      <c r="C150" s="50">
        <f>SUM(C151)</f>
        <v>0</v>
      </c>
      <c r="D150" s="51">
        <f t="shared" si="0"/>
        <v>0</v>
      </c>
      <c r="E150" s="47"/>
    </row>
    <row r="151" spans="1:5" x14ac:dyDescent="0.2">
      <c r="A151" s="49">
        <v>5271</v>
      </c>
      <c r="B151" s="47" t="s">
        <v>343</v>
      </c>
      <c r="C151" s="50">
        <v>0</v>
      </c>
      <c r="D151" s="51">
        <f t="shared" si="0"/>
        <v>0</v>
      </c>
      <c r="E151" s="47"/>
    </row>
    <row r="152" spans="1:5" x14ac:dyDescent="0.2">
      <c r="A152" s="49">
        <v>5280</v>
      </c>
      <c r="B152" s="47" t="s">
        <v>344</v>
      </c>
      <c r="C152" s="50">
        <f>SUM(C153:C157)</f>
        <v>0</v>
      </c>
      <c r="D152" s="51">
        <f t="shared" si="0"/>
        <v>0</v>
      </c>
      <c r="E152" s="47"/>
    </row>
    <row r="153" spans="1:5" x14ac:dyDescent="0.2">
      <c r="A153" s="49">
        <v>5281</v>
      </c>
      <c r="B153" s="47" t="s">
        <v>345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5282</v>
      </c>
      <c r="B154" s="47" t="s">
        <v>346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5283</v>
      </c>
      <c r="B155" s="47" t="s">
        <v>347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5284</v>
      </c>
      <c r="B156" s="47" t="s">
        <v>348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5285</v>
      </c>
      <c r="B157" s="47" t="s">
        <v>349</v>
      </c>
      <c r="C157" s="50">
        <v>0</v>
      </c>
      <c r="D157" s="51">
        <f t="shared" si="0"/>
        <v>0</v>
      </c>
      <c r="E157" s="47"/>
    </row>
    <row r="158" spans="1:5" x14ac:dyDescent="0.2">
      <c r="A158" s="49">
        <v>5290</v>
      </c>
      <c r="B158" s="47" t="s">
        <v>350</v>
      </c>
      <c r="C158" s="50">
        <f>SUM(C159:C160)</f>
        <v>0</v>
      </c>
      <c r="D158" s="51">
        <f t="shared" si="0"/>
        <v>0</v>
      </c>
      <c r="E158" s="47"/>
    </row>
    <row r="159" spans="1:5" x14ac:dyDescent="0.2">
      <c r="A159" s="49">
        <v>5291</v>
      </c>
      <c r="B159" s="47" t="s">
        <v>351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5292</v>
      </c>
      <c r="B160" s="47" t="s">
        <v>352</v>
      </c>
      <c r="C160" s="50">
        <v>0</v>
      </c>
      <c r="D160" s="51">
        <f t="shared" si="0"/>
        <v>0</v>
      </c>
      <c r="E160" s="47"/>
    </row>
    <row r="161" spans="1:5" x14ac:dyDescent="0.2">
      <c r="A161" s="49">
        <v>5300</v>
      </c>
      <c r="B161" s="47" t="s">
        <v>353</v>
      </c>
      <c r="C161" s="50">
        <f>C162+C165+C168</f>
        <v>0</v>
      </c>
      <c r="D161" s="51">
        <f t="shared" si="0"/>
        <v>0</v>
      </c>
      <c r="E161" s="47"/>
    </row>
    <row r="162" spans="1:5" x14ac:dyDescent="0.2">
      <c r="A162" s="49">
        <v>5310</v>
      </c>
      <c r="B162" s="47" t="s">
        <v>269</v>
      </c>
      <c r="C162" s="50">
        <f>C163+C164</f>
        <v>0</v>
      </c>
      <c r="D162" s="51">
        <f t="shared" si="0"/>
        <v>0</v>
      </c>
      <c r="E162" s="47"/>
    </row>
    <row r="163" spans="1:5" x14ac:dyDescent="0.2">
      <c r="A163" s="49">
        <v>5311</v>
      </c>
      <c r="B163" s="47" t="s">
        <v>354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5312</v>
      </c>
      <c r="B164" s="47" t="s">
        <v>355</v>
      </c>
      <c r="C164" s="50">
        <v>0</v>
      </c>
      <c r="D164" s="51">
        <f t="shared" si="0"/>
        <v>0</v>
      </c>
      <c r="E164" s="47"/>
    </row>
    <row r="165" spans="1:5" x14ac:dyDescent="0.2">
      <c r="A165" s="49">
        <v>5320</v>
      </c>
      <c r="B165" s="47" t="s">
        <v>270</v>
      </c>
      <c r="C165" s="50">
        <f>SUM(C166:C167)</f>
        <v>0</v>
      </c>
      <c r="D165" s="51">
        <f t="shared" ref="D165:D221" si="1">C165/$C$99</f>
        <v>0</v>
      </c>
      <c r="E165" s="47"/>
    </row>
    <row r="166" spans="1:5" x14ac:dyDescent="0.2">
      <c r="A166" s="49">
        <v>5321</v>
      </c>
      <c r="B166" s="47" t="s">
        <v>356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5322</v>
      </c>
      <c r="B167" s="47" t="s">
        <v>357</v>
      </c>
      <c r="C167" s="50">
        <v>0</v>
      </c>
      <c r="D167" s="51">
        <f t="shared" si="1"/>
        <v>0</v>
      </c>
      <c r="E167" s="47"/>
    </row>
    <row r="168" spans="1:5" x14ac:dyDescent="0.2">
      <c r="A168" s="49">
        <v>5330</v>
      </c>
      <c r="B168" s="47" t="s">
        <v>271</v>
      </c>
      <c r="C168" s="50">
        <f>SUM(C169:C170)</f>
        <v>0</v>
      </c>
      <c r="D168" s="51">
        <f t="shared" si="1"/>
        <v>0</v>
      </c>
      <c r="E168" s="47"/>
    </row>
    <row r="169" spans="1:5" x14ac:dyDescent="0.2">
      <c r="A169" s="49">
        <v>5331</v>
      </c>
      <c r="B169" s="47" t="s">
        <v>358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5332</v>
      </c>
      <c r="B170" s="47" t="s">
        <v>359</v>
      </c>
      <c r="C170" s="50">
        <v>0</v>
      </c>
      <c r="D170" s="51">
        <f t="shared" si="1"/>
        <v>0</v>
      </c>
      <c r="E170" s="47"/>
    </row>
    <row r="171" spans="1:5" x14ac:dyDescent="0.2">
      <c r="A171" s="49">
        <v>5400</v>
      </c>
      <c r="B171" s="47" t="s">
        <v>360</v>
      </c>
      <c r="C171" s="50">
        <f>C172+C175+C178+C181+C183</f>
        <v>0</v>
      </c>
      <c r="D171" s="51">
        <f t="shared" si="1"/>
        <v>0</v>
      </c>
      <c r="E171" s="47"/>
    </row>
    <row r="172" spans="1:5" x14ac:dyDescent="0.2">
      <c r="A172" s="49">
        <v>5410</v>
      </c>
      <c r="B172" s="47" t="s">
        <v>361</v>
      </c>
      <c r="C172" s="50">
        <f>SUM(C173:C174)</f>
        <v>0</v>
      </c>
      <c r="D172" s="51">
        <f t="shared" si="1"/>
        <v>0</v>
      </c>
      <c r="E172" s="47"/>
    </row>
    <row r="173" spans="1:5" x14ac:dyDescent="0.2">
      <c r="A173" s="49">
        <v>5411</v>
      </c>
      <c r="B173" s="47" t="s">
        <v>362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5412</v>
      </c>
      <c r="B174" s="47" t="s">
        <v>363</v>
      </c>
      <c r="C174" s="50">
        <v>0</v>
      </c>
      <c r="D174" s="51">
        <f t="shared" si="1"/>
        <v>0</v>
      </c>
      <c r="E174" s="47"/>
    </row>
    <row r="175" spans="1:5" x14ac:dyDescent="0.2">
      <c r="A175" s="49">
        <v>5420</v>
      </c>
      <c r="B175" s="47" t="s">
        <v>364</v>
      </c>
      <c r="C175" s="50">
        <f>SUM(C176:C177)</f>
        <v>0</v>
      </c>
      <c r="D175" s="51">
        <f t="shared" si="1"/>
        <v>0</v>
      </c>
      <c r="E175" s="47"/>
    </row>
    <row r="176" spans="1:5" x14ac:dyDescent="0.2">
      <c r="A176" s="49">
        <v>5421</v>
      </c>
      <c r="B176" s="47" t="s">
        <v>365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5422</v>
      </c>
      <c r="B177" s="47" t="s">
        <v>366</v>
      </c>
      <c r="C177" s="50">
        <v>0</v>
      </c>
      <c r="D177" s="51">
        <f t="shared" si="1"/>
        <v>0</v>
      </c>
      <c r="E177" s="47"/>
    </row>
    <row r="178" spans="1:5" x14ac:dyDescent="0.2">
      <c r="A178" s="49">
        <v>5430</v>
      </c>
      <c r="B178" s="47" t="s">
        <v>367</v>
      </c>
      <c r="C178" s="50">
        <f>SUM(C179:C180)</f>
        <v>0</v>
      </c>
      <c r="D178" s="51">
        <f t="shared" si="1"/>
        <v>0</v>
      </c>
      <c r="E178" s="47"/>
    </row>
    <row r="179" spans="1:5" x14ac:dyDescent="0.2">
      <c r="A179" s="49">
        <v>5431</v>
      </c>
      <c r="B179" s="47" t="s">
        <v>368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5432</v>
      </c>
      <c r="B180" s="47" t="s">
        <v>369</v>
      </c>
      <c r="C180" s="50">
        <v>0</v>
      </c>
      <c r="D180" s="51">
        <f t="shared" si="1"/>
        <v>0</v>
      </c>
      <c r="E180" s="47"/>
    </row>
    <row r="181" spans="1:5" x14ac:dyDescent="0.2">
      <c r="A181" s="49">
        <v>5440</v>
      </c>
      <c r="B181" s="47" t="s">
        <v>370</v>
      </c>
      <c r="C181" s="50">
        <f>SUM(C182)</f>
        <v>0</v>
      </c>
      <c r="D181" s="51">
        <f t="shared" si="1"/>
        <v>0</v>
      </c>
      <c r="E181" s="47"/>
    </row>
    <row r="182" spans="1:5" x14ac:dyDescent="0.2">
      <c r="A182" s="49">
        <v>5441</v>
      </c>
      <c r="B182" s="47" t="s">
        <v>370</v>
      </c>
      <c r="C182" s="50">
        <v>0</v>
      </c>
      <c r="D182" s="51">
        <f t="shared" si="1"/>
        <v>0</v>
      </c>
      <c r="E182" s="47"/>
    </row>
    <row r="183" spans="1:5" x14ac:dyDescent="0.2">
      <c r="A183" s="49">
        <v>5450</v>
      </c>
      <c r="B183" s="47" t="s">
        <v>371</v>
      </c>
      <c r="C183" s="50">
        <f>SUM(C184:C185)</f>
        <v>0</v>
      </c>
      <c r="D183" s="51">
        <f t="shared" si="1"/>
        <v>0</v>
      </c>
      <c r="E183" s="47"/>
    </row>
    <row r="184" spans="1:5" x14ac:dyDescent="0.2">
      <c r="A184" s="49">
        <v>5451</v>
      </c>
      <c r="B184" s="47" t="s">
        <v>372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5452</v>
      </c>
      <c r="B185" s="47" t="s">
        <v>373</v>
      </c>
      <c r="C185" s="50">
        <v>0</v>
      </c>
      <c r="D185" s="51">
        <f t="shared" si="1"/>
        <v>0</v>
      </c>
      <c r="E185" s="47"/>
    </row>
    <row r="186" spans="1:5" x14ac:dyDescent="0.2">
      <c r="A186" s="49">
        <v>5500</v>
      </c>
      <c r="B186" s="47" t="s">
        <v>374</v>
      </c>
      <c r="C186" s="50">
        <f>C187+C196+C199+C205+C207+C209</f>
        <v>985829.95</v>
      </c>
      <c r="D186" s="51">
        <f t="shared" si="1"/>
        <v>2.0430509319326537E-2</v>
      </c>
      <c r="E186" s="47"/>
    </row>
    <row r="187" spans="1:5" x14ac:dyDescent="0.2">
      <c r="A187" s="49">
        <v>5510</v>
      </c>
      <c r="B187" s="47" t="s">
        <v>375</v>
      </c>
      <c r="C187" s="50">
        <f>SUM(C188:C195)</f>
        <v>0</v>
      </c>
      <c r="D187" s="51">
        <f t="shared" si="1"/>
        <v>0</v>
      </c>
      <c r="E187" s="47"/>
    </row>
    <row r="188" spans="1:5" x14ac:dyDescent="0.2">
      <c r="A188" s="49">
        <v>5511</v>
      </c>
      <c r="B188" s="47" t="s">
        <v>376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5512</v>
      </c>
      <c r="B189" s="47" t="s">
        <v>377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5513</v>
      </c>
      <c r="B190" s="47" t="s">
        <v>378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5514</v>
      </c>
      <c r="B191" s="47" t="s">
        <v>379</v>
      </c>
      <c r="C191" s="50">
        <v>0</v>
      </c>
      <c r="D191" s="51">
        <f t="shared" si="1"/>
        <v>0</v>
      </c>
      <c r="E191" s="47"/>
    </row>
    <row r="192" spans="1:5" x14ac:dyDescent="0.2">
      <c r="A192" s="49">
        <v>5515</v>
      </c>
      <c r="B192" s="47" t="s">
        <v>380</v>
      </c>
      <c r="C192" s="50">
        <v>0</v>
      </c>
      <c r="D192" s="51">
        <f t="shared" si="1"/>
        <v>0</v>
      </c>
      <c r="E192" s="47"/>
    </row>
    <row r="193" spans="1:5" x14ac:dyDescent="0.2">
      <c r="A193" s="49">
        <v>5516</v>
      </c>
      <c r="B193" s="47" t="s">
        <v>381</v>
      </c>
      <c r="C193" s="50">
        <v>0</v>
      </c>
      <c r="D193" s="51">
        <f t="shared" si="1"/>
        <v>0</v>
      </c>
      <c r="E193" s="47"/>
    </row>
    <row r="194" spans="1:5" x14ac:dyDescent="0.2">
      <c r="A194" s="49">
        <v>5517</v>
      </c>
      <c r="B194" s="47" t="s">
        <v>382</v>
      </c>
      <c r="C194" s="50">
        <v>0</v>
      </c>
      <c r="D194" s="51">
        <f t="shared" si="1"/>
        <v>0</v>
      </c>
      <c r="E194" s="47"/>
    </row>
    <row r="195" spans="1:5" x14ac:dyDescent="0.2">
      <c r="A195" s="49">
        <v>5518</v>
      </c>
      <c r="B195" s="47" t="s">
        <v>46</v>
      </c>
      <c r="C195" s="50">
        <v>0</v>
      </c>
      <c r="D195" s="51">
        <f t="shared" si="1"/>
        <v>0</v>
      </c>
      <c r="E195" s="47"/>
    </row>
    <row r="196" spans="1:5" x14ac:dyDescent="0.2">
      <c r="A196" s="49">
        <v>5520</v>
      </c>
      <c r="B196" s="47" t="s">
        <v>45</v>
      </c>
      <c r="C196" s="50">
        <f>SUM(C197:C198)</f>
        <v>985829.82</v>
      </c>
      <c r="D196" s="51">
        <f t="shared" si="1"/>
        <v>2.0430506625184194E-2</v>
      </c>
      <c r="E196" s="47"/>
    </row>
    <row r="197" spans="1:5" x14ac:dyDescent="0.2">
      <c r="A197" s="49">
        <v>5521</v>
      </c>
      <c r="B197" s="47" t="s">
        <v>383</v>
      </c>
      <c r="C197" s="50">
        <v>985829.82</v>
      </c>
      <c r="D197" s="51">
        <f t="shared" si="1"/>
        <v>2.0430506625184194E-2</v>
      </c>
      <c r="E197" s="47"/>
    </row>
    <row r="198" spans="1:5" x14ac:dyDescent="0.2">
      <c r="A198" s="49">
        <v>5522</v>
      </c>
      <c r="B198" s="47" t="s">
        <v>384</v>
      </c>
      <c r="C198" s="50">
        <v>0</v>
      </c>
      <c r="D198" s="51">
        <f t="shared" si="1"/>
        <v>0</v>
      </c>
      <c r="E198" s="47"/>
    </row>
    <row r="199" spans="1:5" x14ac:dyDescent="0.2">
      <c r="A199" s="49">
        <v>5530</v>
      </c>
      <c r="B199" s="47" t="s">
        <v>385</v>
      </c>
      <c r="C199" s="50">
        <f>SUM(C200:C204)</f>
        <v>0</v>
      </c>
      <c r="D199" s="51">
        <f t="shared" si="1"/>
        <v>0</v>
      </c>
      <c r="E199" s="47"/>
    </row>
    <row r="200" spans="1:5" x14ac:dyDescent="0.2">
      <c r="A200" s="49">
        <v>5531</v>
      </c>
      <c r="B200" s="47" t="s">
        <v>386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5532</v>
      </c>
      <c r="B201" s="47" t="s">
        <v>387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5533</v>
      </c>
      <c r="B202" s="47" t="s">
        <v>388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5534</v>
      </c>
      <c r="B203" s="47" t="s">
        <v>389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5535</v>
      </c>
      <c r="B204" s="47" t="s">
        <v>390</v>
      </c>
      <c r="C204" s="50">
        <v>0</v>
      </c>
      <c r="D204" s="51">
        <f t="shared" si="1"/>
        <v>0</v>
      </c>
      <c r="E204" s="47"/>
    </row>
    <row r="205" spans="1:5" x14ac:dyDescent="0.2">
      <c r="A205" s="49">
        <v>5540</v>
      </c>
      <c r="B205" s="47" t="s">
        <v>391</v>
      </c>
      <c r="C205" s="50">
        <f>SUM(C206)</f>
        <v>0</v>
      </c>
      <c r="D205" s="51">
        <f t="shared" si="1"/>
        <v>0</v>
      </c>
      <c r="E205" s="47"/>
    </row>
    <row r="206" spans="1:5" x14ac:dyDescent="0.2">
      <c r="A206" s="49">
        <v>5541</v>
      </c>
      <c r="B206" s="47" t="s">
        <v>391</v>
      </c>
      <c r="C206" s="50">
        <v>0</v>
      </c>
      <c r="D206" s="51">
        <f t="shared" si="1"/>
        <v>0</v>
      </c>
      <c r="E206" s="47"/>
    </row>
    <row r="207" spans="1:5" x14ac:dyDescent="0.2">
      <c r="A207" s="49">
        <v>5550</v>
      </c>
      <c r="B207" s="47" t="s">
        <v>392</v>
      </c>
      <c r="C207" s="50">
        <f>C208</f>
        <v>0</v>
      </c>
      <c r="D207" s="51">
        <f t="shared" si="1"/>
        <v>0</v>
      </c>
      <c r="E207" s="47"/>
    </row>
    <row r="208" spans="1:5" x14ac:dyDescent="0.2">
      <c r="A208" s="49">
        <v>5551</v>
      </c>
      <c r="B208" s="47" t="s">
        <v>392</v>
      </c>
      <c r="C208" s="50">
        <v>0</v>
      </c>
      <c r="D208" s="51">
        <f t="shared" si="1"/>
        <v>0</v>
      </c>
      <c r="E208" s="47"/>
    </row>
    <row r="209" spans="1:5" x14ac:dyDescent="0.2">
      <c r="A209" s="49">
        <v>5590</v>
      </c>
      <c r="B209" s="47" t="s">
        <v>393</v>
      </c>
      <c r="C209" s="50">
        <f>SUM(C210:C218)</f>
        <v>0.13</v>
      </c>
      <c r="D209" s="51">
        <f t="shared" si="1"/>
        <v>2.6941423432230378E-9</v>
      </c>
      <c r="E209" s="47"/>
    </row>
    <row r="210" spans="1:5" x14ac:dyDescent="0.2">
      <c r="A210" s="49">
        <v>5591</v>
      </c>
      <c r="B210" s="47" t="s">
        <v>394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5592</v>
      </c>
      <c r="B211" s="47" t="s">
        <v>395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5593</v>
      </c>
      <c r="B212" s="47" t="s">
        <v>396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5594</v>
      </c>
      <c r="B213" s="47" t="s">
        <v>455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5595</v>
      </c>
      <c r="B214" s="47" t="s">
        <v>398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5596</v>
      </c>
      <c r="B215" s="47" t="s">
        <v>291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5597</v>
      </c>
      <c r="B216" s="47" t="s">
        <v>399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5598</v>
      </c>
      <c r="B217" s="47" t="s">
        <v>456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5599</v>
      </c>
      <c r="B218" s="47" t="s">
        <v>400</v>
      </c>
      <c r="C218" s="50">
        <v>0.13</v>
      </c>
      <c r="D218" s="51">
        <f t="shared" si="1"/>
        <v>2.6941423432230378E-9</v>
      </c>
      <c r="E218" s="47"/>
    </row>
    <row r="219" spans="1:5" x14ac:dyDescent="0.2">
      <c r="A219" s="49">
        <v>5600</v>
      </c>
      <c r="B219" s="47" t="s">
        <v>44</v>
      </c>
      <c r="C219" s="50">
        <f>C220</f>
        <v>0</v>
      </c>
      <c r="D219" s="51">
        <f t="shared" si="1"/>
        <v>0</v>
      </c>
      <c r="E219" s="47"/>
    </row>
    <row r="220" spans="1:5" x14ac:dyDescent="0.2">
      <c r="A220" s="49">
        <v>5610</v>
      </c>
      <c r="B220" s="47" t="s">
        <v>401</v>
      </c>
      <c r="C220" s="50">
        <f>C221</f>
        <v>0</v>
      </c>
      <c r="D220" s="51">
        <f t="shared" si="1"/>
        <v>0</v>
      </c>
      <c r="E220" s="47"/>
    </row>
    <row r="221" spans="1:5" x14ac:dyDescent="0.2">
      <c r="A221" s="49">
        <v>5611</v>
      </c>
      <c r="B221" s="47" t="s">
        <v>402</v>
      </c>
      <c r="C221" s="50">
        <v>0</v>
      </c>
      <c r="D221" s="51">
        <f t="shared" si="1"/>
        <v>0</v>
      </c>
      <c r="E221" s="47"/>
    </row>
    <row r="223" spans="1:5" x14ac:dyDescent="0.2">
      <c r="B223" s="18" t="s">
        <v>547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B29" sqref="B29"/>
    </sheetView>
  </sheetViews>
  <sheetFormatPr baseColWidth="10" defaultColWidth="9.109375" defaultRowHeight="10.199999999999999" x14ac:dyDescent="0.2"/>
  <cols>
    <col min="1" max="1" width="10" style="27" customWidth="1"/>
    <col min="2" max="2" width="48.109375" style="27" customWidth="1"/>
    <col min="3" max="3" width="22.88671875" style="27" customWidth="1"/>
    <col min="4" max="5" width="16.6640625" style="27" customWidth="1"/>
    <col min="6" max="16384" width="9.109375" style="27"/>
  </cols>
  <sheetData>
    <row r="1" spans="1:5" ht="18.899999999999999" customHeight="1" x14ac:dyDescent="0.2">
      <c r="A1" s="105" t="s">
        <v>545</v>
      </c>
      <c r="B1" s="105"/>
      <c r="C1" s="105"/>
      <c r="D1" s="25" t="s">
        <v>529</v>
      </c>
      <c r="E1" s="26">
        <v>2023</v>
      </c>
    </row>
    <row r="2" spans="1:5" ht="18.899999999999999" customHeight="1" x14ac:dyDescent="0.2">
      <c r="A2" s="105" t="s">
        <v>537</v>
      </c>
      <c r="B2" s="105"/>
      <c r="C2" s="105"/>
      <c r="D2" s="12" t="s">
        <v>534</v>
      </c>
      <c r="E2" s="26" t="str">
        <f>ESF!H2</f>
        <v>TRIMESTRAL</v>
      </c>
    </row>
    <row r="3" spans="1:5" ht="18.899999999999999" customHeight="1" x14ac:dyDescent="0.2">
      <c r="A3" s="105" t="s">
        <v>546</v>
      </c>
      <c r="B3" s="105"/>
      <c r="C3" s="105"/>
      <c r="D3" s="12" t="s">
        <v>535</v>
      </c>
      <c r="E3" s="26">
        <v>2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119150132.27</v>
      </c>
    </row>
    <row r="9" spans="1:5" x14ac:dyDescent="0.2">
      <c r="A9" s="31">
        <v>3120</v>
      </c>
      <c r="B9" s="27" t="s">
        <v>403</v>
      </c>
      <c r="C9" s="32">
        <v>52953948.969999999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3719134.54</v>
      </c>
    </row>
    <row r="15" spans="1:5" x14ac:dyDescent="0.2">
      <c r="A15" s="31">
        <v>3220</v>
      </c>
      <c r="B15" s="27" t="s">
        <v>407</v>
      </c>
      <c r="C15" s="32">
        <v>-36902561.159999996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-74665.27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-74665.27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  <row r="29" spans="1:3" x14ac:dyDescent="0.2">
      <c r="B29" s="18" t="s">
        <v>547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55" workbookViewId="0">
      <selection activeCell="B94" sqref="B94"/>
    </sheetView>
  </sheetViews>
  <sheetFormatPr baseColWidth="10" defaultColWidth="9.109375" defaultRowHeight="10.199999999999999" x14ac:dyDescent="0.2"/>
  <cols>
    <col min="1" max="1" width="10" style="27" customWidth="1"/>
    <col min="2" max="2" width="63.44140625" style="27" bestFit="1" customWidth="1"/>
    <col min="3" max="3" width="15.33203125" style="27" bestFit="1" customWidth="1"/>
    <col min="4" max="4" width="16.44140625" style="27" bestFit="1" customWidth="1"/>
    <col min="5" max="5" width="19.109375" style="27" customWidth="1"/>
    <col min="6" max="16384" width="9.109375" style="27"/>
  </cols>
  <sheetData>
    <row r="1" spans="1:5" s="33" customFormat="1" ht="18.899999999999999" customHeight="1" x14ac:dyDescent="0.3">
      <c r="A1" s="105" t="s">
        <v>545</v>
      </c>
      <c r="B1" s="105"/>
      <c r="C1" s="105"/>
      <c r="D1" s="25" t="s">
        <v>529</v>
      </c>
      <c r="E1" s="26">
        <v>2023</v>
      </c>
    </row>
    <row r="2" spans="1:5" s="33" customFormat="1" ht="18.899999999999999" customHeight="1" x14ac:dyDescent="0.3">
      <c r="A2" s="105" t="s">
        <v>538</v>
      </c>
      <c r="B2" s="105"/>
      <c r="C2" s="105"/>
      <c r="D2" s="12" t="s">
        <v>534</v>
      </c>
      <c r="E2" s="26" t="str">
        <f>ESF!H2</f>
        <v>TRIMESTRAL</v>
      </c>
    </row>
    <row r="3" spans="1:5" s="33" customFormat="1" ht="18.899999999999999" customHeight="1" x14ac:dyDescent="0.3">
      <c r="A3" s="105" t="s">
        <v>546</v>
      </c>
      <c r="B3" s="105"/>
      <c r="C3" s="105"/>
      <c r="D3" s="12" t="s">
        <v>535</v>
      </c>
      <c r="E3" s="26">
        <v>2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37127451.409999996</v>
      </c>
      <c r="D9" s="32">
        <v>43109657.689999998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37127451.409999996</v>
      </c>
      <c r="D15" s="32">
        <f>SUM(D8:D14)</f>
        <v>43109657.689999998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98157471.320000008</v>
      </c>
    </row>
    <row r="21" spans="1:5" x14ac:dyDescent="0.2">
      <c r="A21" s="31">
        <v>1231</v>
      </c>
      <c r="B21" s="27" t="s">
        <v>165</v>
      </c>
      <c r="C21" s="32">
        <v>14916639.51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59917231.060000002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23323600.75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96057913.13000001</v>
      </c>
    </row>
    <row r="29" spans="1:5" x14ac:dyDescent="0.2">
      <c r="A29" s="31">
        <v>1241</v>
      </c>
      <c r="B29" s="27" t="s">
        <v>173</v>
      </c>
      <c r="C29" s="32">
        <v>38792851.759999998</v>
      </c>
    </row>
    <row r="30" spans="1:5" x14ac:dyDescent="0.2">
      <c r="A30" s="31">
        <v>1242</v>
      </c>
      <c r="B30" s="27" t="s">
        <v>174</v>
      </c>
      <c r="C30" s="32">
        <v>2502122.8199999998</v>
      </c>
    </row>
    <row r="31" spans="1:5" x14ac:dyDescent="0.2">
      <c r="A31" s="31">
        <v>1243</v>
      </c>
      <c r="B31" s="27" t="s">
        <v>175</v>
      </c>
      <c r="C31" s="32">
        <v>1274808.42</v>
      </c>
    </row>
    <row r="32" spans="1:5" x14ac:dyDescent="0.2">
      <c r="A32" s="31">
        <v>1244</v>
      </c>
      <c r="B32" s="27" t="s">
        <v>176</v>
      </c>
      <c r="C32" s="32">
        <v>10572303.710000001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42330836.530000001</v>
      </c>
    </row>
    <row r="35" spans="1:5" x14ac:dyDescent="0.2">
      <c r="A35" s="31">
        <v>1247</v>
      </c>
      <c r="B35" s="27" t="s">
        <v>179</v>
      </c>
      <c r="C35" s="32">
        <v>584989.89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985829.89999999991</v>
      </c>
      <c r="D46" s="32">
        <f>D47+D56+D59+D65+D67+D69</f>
        <v>985829.95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985829.82</v>
      </c>
      <c r="D56" s="32">
        <f>SUM(D57:D58)</f>
        <v>985829.82</v>
      </c>
    </row>
    <row r="57" spans="1:4" x14ac:dyDescent="0.2">
      <c r="A57" s="31">
        <v>5521</v>
      </c>
      <c r="B57" s="27" t="s">
        <v>383</v>
      </c>
      <c r="C57" s="32">
        <v>985829.82</v>
      </c>
      <c r="D57" s="32">
        <v>985829.82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0.08</v>
      </c>
      <c r="D69" s="32">
        <f>SUM(D70:D77)</f>
        <v>0.13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0.08</v>
      </c>
      <c r="D77" s="32">
        <v>0.13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D79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f>D80</f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B22" sqref="B22:C23"/>
    </sheetView>
  </sheetViews>
  <sheetFormatPr baseColWidth="10" defaultColWidth="11.44140625" defaultRowHeight="10.199999999999999" x14ac:dyDescent="0.2"/>
  <cols>
    <col min="1" max="1" width="3.33203125" style="36" customWidth="1"/>
    <col min="2" max="2" width="63.109375" style="36" customWidth="1"/>
    <col min="3" max="3" width="17.6640625" style="36" customWidth="1"/>
    <col min="4" max="16384" width="11.44140625" style="36"/>
  </cols>
  <sheetData>
    <row r="1" spans="1:3" s="35" customFormat="1" ht="18" customHeight="1" x14ac:dyDescent="0.3">
      <c r="A1" s="106" t="s">
        <v>545</v>
      </c>
      <c r="B1" s="107"/>
      <c r="C1" s="108"/>
    </row>
    <row r="2" spans="1:3" s="35" customFormat="1" ht="18" customHeight="1" x14ac:dyDescent="0.3">
      <c r="A2" s="109" t="s">
        <v>35</v>
      </c>
      <c r="B2" s="110"/>
      <c r="C2" s="111"/>
    </row>
    <row r="3" spans="1:3" s="35" customFormat="1" ht="18" customHeight="1" x14ac:dyDescent="0.3">
      <c r="A3" s="109" t="s">
        <v>546</v>
      </c>
      <c r="B3" s="110"/>
      <c r="C3" s="111"/>
    </row>
    <row r="4" spans="1:3" s="37" customFormat="1" ht="18" customHeight="1" x14ac:dyDescent="0.2">
      <c r="A4" s="112" t="s">
        <v>539</v>
      </c>
      <c r="B4" s="113"/>
      <c r="C4" s="114"/>
    </row>
    <row r="5" spans="1:3" x14ac:dyDescent="0.2">
      <c r="A5" s="52" t="s">
        <v>457</v>
      </c>
      <c r="B5" s="52"/>
      <c r="C5" s="53">
        <v>51886699.590000004</v>
      </c>
    </row>
    <row r="6" spans="1:3" x14ac:dyDescent="0.2">
      <c r="A6" s="54"/>
      <c r="B6" s="55"/>
      <c r="C6" s="56"/>
    </row>
    <row r="7" spans="1:3" x14ac:dyDescent="0.2">
      <c r="A7" s="65" t="s">
        <v>458</v>
      </c>
      <c r="B7" s="65"/>
      <c r="C7" s="57">
        <f>SUM(C8:C13)</f>
        <v>545174.67000000004</v>
      </c>
    </row>
    <row r="8" spans="1:3" x14ac:dyDescent="0.2">
      <c r="A8" s="73" t="s">
        <v>459</v>
      </c>
      <c r="B8" s="72" t="s">
        <v>278</v>
      </c>
      <c r="C8" s="58">
        <v>0</v>
      </c>
    </row>
    <row r="9" spans="1:3" x14ac:dyDescent="0.2">
      <c r="A9" s="59" t="s">
        <v>460</v>
      </c>
      <c r="B9" s="60" t="s">
        <v>469</v>
      </c>
      <c r="C9" s="58">
        <v>0</v>
      </c>
    </row>
    <row r="10" spans="1:3" x14ac:dyDescent="0.2">
      <c r="A10" s="59" t="s">
        <v>461</v>
      </c>
      <c r="B10" s="60" t="s">
        <v>286</v>
      </c>
      <c r="C10" s="58">
        <v>0</v>
      </c>
    </row>
    <row r="11" spans="1:3" x14ac:dyDescent="0.2">
      <c r="A11" s="59" t="s">
        <v>462</v>
      </c>
      <c r="B11" s="60" t="s">
        <v>287</v>
      </c>
      <c r="C11" s="58">
        <v>85263.67</v>
      </c>
    </row>
    <row r="12" spans="1:3" x14ac:dyDescent="0.2">
      <c r="A12" s="59" t="s">
        <v>463</v>
      </c>
      <c r="B12" s="60" t="s">
        <v>288</v>
      </c>
      <c r="C12" s="58">
        <v>459911</v>
      </c>
    </row>
    <row r="13" spans="1:3" x14ac:dyDescent="0.2">
      <c r="A13" s="61" t="s">
        <v>464</v>
      </c>
      <c r="B13" s="62" t="s">
        <v>465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48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468</v>
      </c>
      <c r="C16" s="58">
        <v>0</v>
      </c>
    </row>
    <row r="17" spans="1:3" x14ac:dyDescent="0.2">
      <c r="A17" s="67">
        <v>3.2</v>
      </c>
      <c r="B17" s="60" t="s">
        <v>466</v>
      </c>
      <c r="C17" s="58">
        <v>0</v>
      </c>
    </row>
    <row r="18" spans="1:3" x14ac:dyDescent="0.2">
      <c r="A18" s="67">
        <v>3.3</v>
      </c>
      <c r="B18" s="62" t="s">
        <v>467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47</v>
      </c>
      <c r="B20" s="71"/>
      <c r="C20" s="53">
        <f>C5+C7-C15</f>
        <v>52431874.260000005</v>
      </c>
    </row>
    <row r="22" spans="1:3" ht="11.25" customHeight="1" x14ac:dyDescent="0.2">
      <c r="B22" s="115" t="s">
        <v>547</v>
      </c>
      <c r="C22" s="115"/>
    </row>
    <row r="23" spans="1:3" x14ac:dyDescent="0.2">
      <c r="B23" s="115"/>
      <c r="C23" s="115"/>
    </row>
  </sheetData>
  <mergeCells count="5">
    <mergeCell ref="A1:C1"/>
    <mergeCell ref="A2:C2"/>
    <mergeCell ref="A3:C3"/>
    <mergeCell ref="A4:C4"/>
    <mergeCell ref="B22:C23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opLeftCell="A4" workbookViewId="0">
      <selection activeCell="B41" sqref="B41:C42"/>
    </sheetView>
  </sheetViews>
  <sheetFormatPr baseColWidth="10" defaultColWidth="11.44140625" defaultRowHeight="10.199999999999999" x14ac:dyDescent="0.2"/>
  <cols>
    <col min="1" max="1" width="3.6640625" style="36" customWidth="1"/>
    <col min="2" max="2" width="62.109375" style="36" customWidth="1"/>
    <col min="3" max="3" width="17.6640625" style="36" customWidth="1"/>
    <col min="4" max="16384" width="11.44140625" style="36"/>
  </cols>
  <sheetData>
    <row r="1" spans="1:3" s="38" customFormat="1" ht="18.899999999999999" customHeight="1" x14ac:dyDescent="0.3">
      <c r="A1" s="116" t="s">
        <v>545</v>
      </c>
      <c r="B1" s="117"/>
      <c r="C1" s="118"/>
    </row>
    <row r="2" spans="1:3" s="38" customFormat="1" ht="18.899999999999999" customHeight="1" x14ac:dyDescent="0.3">
      <c r="A2" s="119" t="s">
        <v>36</v>
      </c>
      <c r="B2" s="120"/>
      <c r="C2" s="121"/>
    </row>
    <row r="3" spans="1:3" s="38" customFormat="1" ht="18.899999999999999" customHeight="1" x14ac:dyDescent="0.3">
      <c r="A3" s="119" t="s">
        <v>546</v>
      </c>
      <c r="B3" s="120"/>
      <c r="C3" s="121"/>
    </row>
    <row r="4" spans="1:3" x14ac:dyDescent="0.2">
      <c r="A4" s="112" t="s">
        <v>539</v>
      </c>
      <c r="B4" s="113"/>
      <c r="C4" s="114"/>
    </row>
    <row r="5" spans="1:3" x14ac:dyDescent="0.2">
      <c r="A5" s="82" t="s">
        <v>470</v>
      </c>
      <c r="B5" s="52"/>
      <c r="C5" s="75">
        <v>47397822.159999996</v>
      </c>
    </row>
    <row r="6" spans="1:3" x14ac:dyDescent="0.2">
      <c r="A6" s="76"/>
      <c r="B6" s="55"/>
      <c r="C6" s="77"/>
    </row>
    <row r="7" spans="1:3" x14ac:dyDescent="0.2">
      <c r="A7" s="65" t="s">
        <v>471</v>
      </c>
      <c r="B7" s="78"/>
      <c r="C7" s="57">
        <f>SUM(C8:C28)</f>
        <v>8000</v>
      </c>
    </row>
    <row r="8" spans="1:3" x14ac:dyDescent="0.2">
      <c r="A8" s="96">
        <v>2.1</v>
      </c>
      <c r="B8" s="83" t="s">
        <v>306</v>
      </c>
      <c r="C8" s="84">
        <v>0</v>
      </c>
    </row>
    <row r="9" spans="1:3" x14ac:dyDescent="0.2">
      <c r="A9" s="96">
        <v>2.2000000000000002</v>
      </c>
      <c r="B9" s="83" t="s">
        <v>303</v>
      </c>
      <c r="C9" s="84">
        <v>0</v>
      </c>
    </row>
    <row r="10" spans="1:3" x14ac:dyDescent="0.2">
      <c r="A10" s="91">
        <v>2.2999999999999998</v>
      </c>
      <c r="B10" s="74" t="s">
        <v>173</v>
      </c>
      <c r="C10" s="84">
        <v>8000</v>
      </c>
    </row>
    <row r="11" spans="1:3" x14ac:dyDescent="0.2">
      <c r="A11" s="91">
        <v>2.4</v>
      </c>
      <c r="B11" s="74" t="s">
        <v>174</v>
      </c>
      <c r="C11" s="84">
        <v>0</v>
      </c>
    </row>
    <row r="12" spans="1:3" x14ac:dyDescent="0.2">
      <c r="A12" s="91">
        <v>2.5</v>
      </c>
      <c r="B12" s="74" t="s">
        <v>175</v>
      </c>
      <c r="C12" s="84">
        <v>0</v>
      </c>
    </row>
    <row r="13" spans="1:3" x14ac:dyDescent="0.2">
      <c r="A13" s="91">
        <v>2.6</v>
      </c>
      <c r="B13" s="74" t="s">
        <v>176</v>
      </c>
      <c r="C13" s="84">
        <v>0</v>
      </c>
    </row>
    <row r="14" spans="1:3" x14ac:dyDescent="0.2">
      <c r="A14" s="91">
        <v>2.7</v>
      </c>
      <c r="B14" s="74" t="s">
        <v>177</v>
      </c>
      <c r="C14" s="84">
        <v>0</v>
      </c>
    </row>
    <row r="15" spans="1:3" x14ac:dyDescent="0.2">
      <c r="A15" s="91">
        <v>2.8</v>
      </c>
      <c r="B15" s="74" t="s">
        <v>178</v>
      </c>
      <c r="C15" s="84">
        <v>0</v>
      </c>
    </row>
    <row r="16" spans="1:3" x14ac:dyDescent="0.2">
      <c r="A16" s="91">
        <v>2.9</v>
      </c>
      <c r="B16" s="74" t="s">
        <v>180</v>
      </c>
      <c r="C16" s="84">
        <v>0</v>
      </c>
    </row>
    <row r="17" spans="1:3" x14ac:dyDescent="0.2">
      <c r="A17" s="91" t="s">
        <v>472</v>
      </c>
      <c r="B17" s="74" t="s">
        <v>473</v>
      </c>
      <c r="C17" s="84">
        <v>0</v>
      </c>
    </row>
    <row r="18" spans="1:3" x14ac:dyDescent="0.2">
      <c r="A18" s="91" t="s">
        <v>502</v>
      </c>
      <c r="B18" s="74" t="s">
        <v>182</v>
      </c>
      <c r="C18" s="84">
        <v>0</v>
      </c>
    </row>
    <row r="19" spans="1:3" x14ac:dyDescent="0.2">
      <c r="A19" s="91" t="s">
        <v>503</v>
      </c>
      <c r="B19" s="74" t="s">
        <v>474</v>
      </c>
      <c r="C19" s="84">
        <v>0</v>
      </c>
    </row>
    <row r="20" spans="1:3" x14ac:dyDescent="0.2">
      <c r="A20" s="91" t="s">
        <v>504</v>
      </c>
      <c r="B20" s="74" t="s">
        <v>475</v>
      </c>
      <c r="C20" s="84">
        <v>0</v>
      </c>
    </row>
    <row r="21" spans="1:3" x14ac:dyDescent="0.2">
      <c r="A21" s="91" t="s">
        <v>505</v>
      </c>
      <c r="B21" s="74" t="s">
        <v>476</v>
      </c>
      <c r="C21" s="84">
        <v>0</v>
      </c>
    </row>
    <row r="22" spans="1:3" x14ac:dyDescent="0.2">
      <c r="A22" s="91" t="s">
        <v>477</v>
      </c>
      <c r="B22" s="74" t="s">
        <v>478</v>
      </c>
      <c r="C22" s="84">
        <v>0</v>
      </c>
    </row>
    <row r="23" spans="1:3" x14ac:dyDescent="0.2">
      <c r="A23" s="91" t="s">
        <v>479</v>
      </c>
      <c r="B23" s="74" t="s">
        <v>480</v>
      </c>
      <c r="C23" s="84">
        <v>0</v>
      </c>
    </row>
    <row r="24" spans="1:3" x14ac:dyDescent="0.2">
      <c r="A24" s="91" t="s">
        <v>481</v>
      </c>
      <c r="B24" s="74" t="s">
        <v>482</v>
      </c>
      <c r="C24" s="84">
        <v>0</v>
      </c>
    </row>
    <row r="25" spans="1:3" x14ac:dyDescent="0.2">
      <c r="A25" s="91" t="s">
        <v>483</v>
      </c>
      <c r="B25" s="74" t="s">
        <v>484</v>
      </c>
      <c r="C25" s="84">
        <v>0</v>
      </c>
    </row>
    <row r="26" spans="1:3" x14ac:dyDescent="0.2">
      <c r="A26" s="91" t="s">
        <v>485</v>
      </c>
      <c r="B26" s="74" t="s">
        <v>486</v>
      </c>
      <c r="C26" s="84">
        <v>0</v>
      </c>
    </row>
    <row r="27" spans="1:3" x14ac:dyDescent="0.2">
      <c r="A27" s="91" t="s">
        <v>487</v>
      </c>
      <c r="B27" s="74" t="s">
        <v>488</v>
      </c>
      <c r="C27" s="84">
        <v>0</v>
      </c>
    </row>
    <row r="28" spans="1:3" x14ac:dyDescent="0.2">
      <c r="A28" s="91" t="s">
        <v>489</v>
      </c>
      <c r="B28" s="83" t="s">
        <v>490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491</v>
      </c>
      <c r="B30" s="88"/>
      <c r="C30" s="89">
        <f>SUM(C31:C37)</f>
        <v>985829.95</v>
      </c>
    </row>
    <row r="31" spans="1:3" x14ac:dyDescent="0.2">
      <c r="A31" s="91" t="s">
        <v>492</v>
      </c>
      <c r="B31" s="74" t="s">
        <v>375</v>
      </c>
      <c r="C31" s="84">
        <v>0</v>
      </c>
    </row>
    <row r="32" spans="1:3" x14ac:dyDescent="0.2">
      <c r="A32" s="91" t="s">
        <v>493</v>
      </c>
      <c r="B32" s="74" t="s">
        <v>45</v>
      </c>
      <c r="C32" s="84">
        <v>985829.82</v>
      </c>
    </row>
    <row r="33" spans="1:3" x14ac:dyDescent="0.2">
      <c r="A33" s="91" t="s">
        <v>494</v>
      </c>
      <c r="B33" s="74" t="s">
        <v>385</v>
      </c>
      <c r="C33" s="84">
        <v>0</v>
      </c>
    </row>
    <row r="34" spans="1:3" x14ac:dyDescent="0.2">
      <c r="A34" s="91" t="s">
        <v>495</v>
      </c>
      <c r="B34" s="74" t="s">
        <v>496</v>
      </c>
      <c r="C34" s="84">
        <v>0</v>
      </c>
    </row>
    <row r="35" spans="1:3" x14ac:dyDescent="0.2">
      <c r="A35" s="91" t="s">
        <v>497</v>
      </c>
      <c r="B35" s="74" t="s">
        <v>498</v>
      </c>
      <c r="C35" s="84">
        <v>0</v>
      </c>
    </row>
    <row r="36" spans="1:3" x14ac:dyDescent="0.2">
      <c r="A36" s="91" t="s">
        <v>499</v>
      </c>
      <c r="B36" s="74" t="s">
        <v>393</v>
      </c>
      <c r="C36" s="84">
        <v>0.13</v>
      </c>
    </row>
    <row r="37" spans="1:3" x14ac:dyDescent="0.2">
      <c r="A37" s="91" t="s">
        <v>500</v>
      </c>
      <c r="B37" s="83" t="s">
        <v>501</v>
      </c>
      <c r="C37" s="90">
        <v>0</v>
      </c>
    </row>
    <row r="38" spans="1:3" x14ac:dyDescent="0.2">
      <c r="A38" s="76"/>
      <c r="B38" s="79"/>
      <c r="C38" s="80"/>
    </row>
    <row r="39" spans="1:3" x14ac:dyDescent="0.2">
      <c r="A39" s="81" t="s">
        <v>49</v>
      </c>
      <c r="B39" s="52"/>
      <c r="C39" s="53">
        <f>C5-C7+C30</f>
        <v>48375652.109999999</v>
      </c>
    </row>
    <row r="41" spans="1:3" ht="11.25" customHeight="1" x14ac:dyDescent="0.2">
      <c r="B41" s="115" t="s">
        <v>547</v>
      </c>
      <c r="C41" s="115"/>
    </row>
    <row r="42" spans="1:3" x14ac:dyDescent="0.2">
      <c r="B42" s="115"/>
      <c r="C42" s="115"/>
    </row>
  </sheetData>
  <mergeCells count="5">
    <mergeCell ref="A1:C1"/>
    <mergeCell ref="A2:C2"/>
    <mergeCell ref="A3:C3"/>
    <mergeCell ref="A4:C4"/>
    <mergeCell ref="B41:C4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topLeftCell="A13" workbookViewId="0">
      <selection activeCell="D44" sqref="D44"/>
    </sheetView>
  </sheetViews>
  <sheetFormatPr baseColWidth="10" defaultColWidth="9.109375" defaultRowHeight="10.199999999999999" x14ac:dyDescent="0.2"/>
  <cols>
    <col min="1" max="1" width="7.6640625" style="27" customWidth="1"/>
    <col min="2" max="2" width="68.5546875" style="27" bestFit="1" customWidth="1"/>
    <col min="3" max="3" width="17.44140625" style="27" bestFit="1" customWidth="1"/>
    <col min="4" max="5" width="23.6640625" style="27" bestFit="1" customWidth="1"/>
    <col min="6" max="6" width="19.33203125" style="27" customWidth="1"/>
    <col min="7" max="7" width="20.5546875" style="27" customWidth="1"/>
    <col min="8" max="10" width="20.33203125" style="27" customWidth="1"/>
    <col min="11" max="16384" width="9.109375" style="27"/>
  </cols>
  <sheetData>
    <row r="1" spans="1:10" ht="18.899999999999999" customHeight="1" x14ac:dyDescent="0.2">
      <c r="A1" s="105" t="s">
        <v>545</v>
      </c>
      <c r="B1" s="122"/>
      <c r="C1" s="122"/>
      <c r="D1" s="122"/>
      <c r="E1" s="122"/>
      <c r="F1" s="122"/>
      <c r="G1" s="25" t="s">
        <v>529</v>
      </c>
      <c r="H1" s="26">
        <v>2023</v>
      </c>
    </row>
    <row r="2" spans="1:10" ht="18.899999999999999" customHeight="1" x14ac:dyDescent="0.2">
      <c r="A2" s="105" t="s">
        <v>540</v>
      </c>
      <c r="B2" s="122"/>
      <c r="C2" s="122"/>
      <c r="D2" s="122"/>
      <c r="E2" s="122"/>
      <c r="F2" s="122"/>
      <c r="G2" s="12" t="s">
        <v>534</v>
      </c>
      <c r="H2" s="26" t="str">
        <f>'Notas a los Edos Financieros'!E2</f>
        <v>TRIMESTRAL</v>
      </c>
    </row>
    <row r="3" spans="1:10" ht="18.899999999999999" customHeight="1" x14ac:dyDescent="0.2">
      <c r="A3" s="123" t="s">
        <v>546</v>
      </c>
      <c r="B3" s="124"/>
      <c r="C3" s="124"/>
      <c r="D3" s="124"/>
      <c r="E3" s="124"/>
      <c r="F3" s="124"/>
      <c r="G3" s="12" t="s">
        <v>535</v>
      </c>
      <c r="H3" s="26">
        <v>2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0" customFormat="1" x14ac:dyDescent="0.2">
      <c r="A8" s="39">
        <v>7000</v>
      </c>
      <c r="B8" s="40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 x14ac:dyDescent="0.2">
      <c r="A35" s="27">
        <v>7911</v>
      </c>
      <c r="B35" s="27" t="s">
        <v>541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 x14ac:dyDescent="0.2">
      <c r="A36" s="27">
        <v>7921</v>
      </c>
      <c r="B36" s="27" t="s">
        <v>542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7931</v>
      </c>
      <c r="B37" s="27" t="s">
        <v>543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 x14ac:dyDescent="0.2">
      <c r="A38" s="27">
        <v>7932</v>
      </c>
      <c r="B38" s="27" t="s">
        <v>544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pans="1:6" s="40" customFormat="1" x14ac:dyDescent="0.2">
      <c r="A39" s="39">
        <v>8000</v>
      </c>
      <c r="B39" s="40" t="s">
        <v>62</v>
      </c>
    </row>
    <row r="40" spans="1:6" x14ac:dyDescent="0.2">
      <c r="A40" s="27">
        <v>8110</v>
      </c>
      <c r="B40" s="27" t="s">
        <v>61</v>
      </c>
      <c r="C40" s="32">
        <f>C41</f>
        <v>0</v>
      </c>
      <c r="D40" s="32">
        <v>109455862.51000001</v>
      </c>
      <c r="E40" s="32">
        <v>0</v>
      </c>
      <c r="F40" s="32" t="e">
        <f>D40+#REF!+E40</f>
        <v>#REF!</v>
      </c>
    </row>
    <row r="41" spans="1:6" x14ac:dyDescent="0.2">
      <c r="A41" s="27">
        <v>8120</v>
      </c>
      <c r="B41" s="27" t="s">
        <v>60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8130</v>
      </c>
      <c r="B42" s="27" t="s">
        <v>59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8140</v>
      </c>
      <c r="B43" s="27" t="s">
        <v>58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8150</v>
      </c>
      <c r="B44" s="27" t="s">
        <v>57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8210</v>
      </c>
      <c r="B45" s="27" t="s">
        <v>56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8220</v>
      </c>
      <c r="B46" s="27" t="s">
        <v>55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8230</v>
      </c>
      <c r="B47" s="27" t="s">
        <v>54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48" spans="1:6" x14ac:dyDescent="0.2">
      <c r="A48" s="27">
        <v>8240</v>
      </c>
      <c r="B48" s="27" t="s">
        <v>53</v>
      </c>
      <c r="C48" s="32">
        <v>0</v>
      </c>
      <c r="D48" s="32">
        <v>0</v>
      </c>
      <c r="E48" s="32">
        <v>0</v>
      </c>
      <c r="F48" s="32">
        <f t="shared" si="0"/>
        <v>0</v>
      </c>
    </row>
    <row r="49" spans="1:6" x14ac:dyDescent="0.2">
      <c r="A49" s="27">
        <v>8250</v>
      </c>
      <c r="B49" s="27" t="s">
        <v>52</v>
      </c>
      <c r="C49" s="32">
        <v>0</v>
      </c>
      <c r="D49" s="32">
        <v>0</v>
      </c>
      <c r="E49" s="32">
        <v>0</v>
      </c>
      <c r="F49" s="32">
        <f t="shared" si="0"/>
        <v>0</v>
      </c>
    </row>
    <row r="50" spans="1:6" x14ac:dyDescent="0.2">
      <c r="A50" s="27">
        <v>8260</v>
      </c>
      <c r="B50" s="27" t="s">
        <v>51</v>
      </c>
      <c r="C50" s="32">
        <v>0</v>
      </c>
      <c r="D50" s="32">
        <v>0</v>
      </c>
      <c r="E50" s="32">
        <v>0</v>
      </c>
      <c r="F50" s="32">
        <f t="shared" si="0"/>
        <v>0</v>
      </c>
    </row>
    <row r="51" spans="1:6" x14ac:dyDescent="0.2">
      <c r="A51" s="27">
        <v>8270</v>
      </c>
      <c r="B51" s="27" t="s">
        <v>50</v>
      </c>
      <c r="C51" s="32">
        <v>0</v>
      </c>
      <c r="D51" s="32">
        <v>0</v>
      </c>
      <c r="E51" s="32">
        <v>0</v>
      </c>
      <c r="F51" s="32">
        <f t="shared" si="0"/>
        <v>0</v>
      </c>
    </row>
    <row r="53" spans="1:6" x14ac:dyDescent="0.2">
      <c r="B53" s="27" t="s">
        <v>547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CRUCES  MARTINEZ</cp:lastModifiedBy>
  <cp:lastPrinted>2023-07-24T17:05:37Z</cp:lastPrinted>
  <dcterms:created xsi:type="dcterms:W3CDTF">2012-12-11T20:36:24Z</dcterms:created>
  <dcterms:modified xsi:type="dcterms:W3CDTF">2023-08-08T16:03:17Z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