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3T\IDF\"/>
    </mc:Choice>
  </mc:AlternateContent>
  <xr:revisionPtr revIDLastSave="0" documentId="8_{E29091B2-01E7-4C0B-914A-B769767A619F}" xr6:coauthVersionLast="36" xr6:coauthVersionMax="36" xr10:uidLastSave="{00000000-0000-0000-0000-000000000000}"/>
  <bookViews>
    <workbookView xWindow="0" yWindow="0" windowWidth="24000" windowHeight="9735" firstSheet="1" activeTab="3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C43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B27" i="4" l="1"/>
  <c r="D42" i="3"/>
  <c r="C42" i="3"/>
  <c r="E26" i="2"/>
  <c r="D26" i="2"/>
  <c r="H98" i="1"/>
  <c r="H43" i="1"/>
  <c r="H23" i="1"/>
  <c r="D4" i="1"/>
  <c r="C4" i="1"/>
  <c r="G4" i="1"/>
  <c r="H13" i="1"/>
  <c r="F79" i="1"/>
  <c r="C16" i="4"/>
  <c r="C27" i="4" s="1"/>
  <c r="C79" i="1"/>
  <c r="G79" i="1"/>
  <c r="C5" i="3"/>
  <c r="C79" i="3" s="1"/>
  <c r="G5" i="3"/>
  <c r="G79" i="3" s="1"/>
  <c r="E4" i="4"/>
  <c r="E27" i="4" s="1"/>
  <c r="F4" i="1"/>
  <c r="H33" i="1"/>
  <c r="H53" i="1"/>
  <c r="H57" i="1"/>
  <c r="D79" i="1"/>
  <c r="B26" i="2"/>
  <c r="F26" i="2"/>
  <c r="D5" i="3"/>
  <c r="H36" i="3"/>
  <c r="H43" i="3"/>
  <c r="H66" i="1"/>
  <c r="H70" i="1"/>
  <c r="H88" i="1"/>
  <c r="H108" i="1"/>
  <c r="H128" i="1"/>
  <c r="H132" i="1"/>
  <c r="C26" i="2"/>
  <c r="F42" i="3"/>
  <c r="F79" i="3" s="1"/>
  <c r="H53" i="3"/>
  <c r="H62" i="3"/>
  <c r="F27" i="4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E42" i="3"/>
  <c r="G11" i="4"/>
  <c r="G4" i="4" s="1"/>
  <c r="G27" i="4" l="1"/>
  <c r="D79" i="3"/>
  <c r="H42" i="3"/>
  <c r="G26" i="2"/>
  <c r="C154" i="1"/>
  <c r="H79" i="1"/>
  <c r="G154" i="1"/>
  <c r="F154" i="1"/>
  <c r="D154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<sst xmlns="http://schemas.openxmlformats.org/spreadsheetml/2006/main" count="494" uniqueCount="337">
  <si>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</si>
  <si>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</si>
  <si>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</si>
  <si>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</si>
  <si>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</si>
  <si>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</si>
  <si>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</si>
  <si>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</si>
  <si>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</si>
  <si>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</si>
  <si>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</si>
  <si>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</si>
  <si>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</si>
  <si>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</si>
  <si>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</si>
  <si>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</si>
  <si>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</si>
  <si>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</si>
  <si>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</si>
  <si>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</si>
  <si>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</si>
  <si>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</si>
  <si>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</si>
  <si>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</si>
  <si>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</si>
  <si>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</si>
  <si>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</si>
  <si>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</si>
  <si>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</si>
  <si>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</si>
  <si>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</si>
  <si>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</si>
  <si>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</si>
  <si>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</si>
  <si>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</si>
  <si>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</si>
  <si>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</si>
  <si>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</si>
  <si>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</si>
  <si>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</si>
  <si>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</si>
  <si>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</si>
  <si>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</si>
  <si>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</si>
  <si>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</si>
  <si>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</si>
  <si>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</si>
  <si>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</si>
  <si>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</si>
  <si>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</si>
  <si>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</si>
  <si>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</si>
  <si>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</si>
  <si>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</si>
  <si>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</si>
  <si>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</si>
  <si>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</si>
  <si>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</si>
  <si>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</si>
  <si>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</si>
  <si>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</si>
  <si>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</si>
  <si>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</si>
  <si>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</si>
  <si>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</si>
  <si>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</si>
  <si>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</si>
  <si>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</si>
  <si>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</si>
  <si>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</si>
  <si>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</si>
  <si>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</si>
  <si>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</si>
  <si>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</si>
  <si>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</si>
  <si>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</si>
  <si>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</si>
  <si>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</si>
  <si>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</si>
  <si>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</si>
  <si>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</si>
  <si>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</si>
  <si>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</si>
  <si>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</si>
  <si>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</si>
  <si>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</si>
  <si>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</si>
  <si>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</si>
  <si>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</si>
  <si>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</si>
  <si>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</si>
  <si>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</si>
  <si>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</si>
  <si>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</si>
  <si>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</si>
  <si>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</si>
  <si>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</si>
  <si>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</si>
  <si>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</si>
  <si>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</si>
  <si>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</si>
  <si>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</si>
  <si>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</si>
  <si>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</si>
  <si>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</si>
  <si>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</si>
  <si>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</si>
  <si>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</si>
  <si>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</si>
  <si>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</si>
  <si>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</si>
  <si>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</si>
  <si>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</si>
  <si>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</si>
  <si>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</si>
  <si>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</si>
  <si>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</si>
  <si>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</si>
  <si>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</si>
  <si>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</si>
  <si>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</si>
  <si>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</si>
  <si>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</si>
  <si>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</si>
  <si>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</si>
  <si>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</si>
  <si>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</si>
  <si>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</si>
  <si>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</si>
  <si>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</si>
  <si>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</si>
  <si>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</si>
  <si>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</si>
  <si>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</si>
  <si>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</si>
  <si>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</si>
  <si>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</si>
  <si>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</si>
  <si>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</si>
  <si>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</si>
  <si>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</si>
  <si>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</si>
  <si>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</si>
  <si>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</si>
  <si>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</si>
  <si>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</si>
  <si>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</si>
  <si>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</si>
  <si>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</si>
  <si>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</si>
  <si>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</si>
  <si>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</si>
  <si>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</si>
  <si>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</si>
  <si>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</si>
  <si>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</si>
  <si>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</si>
  <si>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</si>
  <si>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</si>
  <si>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</si>
  <si>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</si>
  <si>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</si>
  <si>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</si>
  <si>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</si>
  <si>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</si>
  <si>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</si>
  <si>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</si>
  <si>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</si>
  <si>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</si>
  <si>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</si>
  <si>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</si>
  <si>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</si>
  <si>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</si>
  <si>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</si>
  <si>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</si>
  <si>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</si>
  <si>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</si>
  <si>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</si>
  <si>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</si>
  <si>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</si>
  <si>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</si>
  <si>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</si>
  <si>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</si>
  <si>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</si>
  <si>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</si>
  <si>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</si>
  <si>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</si>
  <si>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</si>
  <si>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</si>
  <si>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</si>
  <si>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</si>
  <si>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</si>
  <si>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</si>
  <si>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</si>
  <si>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</si>
  <si>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</si>
  <si>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</si>
  <si>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</si>
  <si>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</si>
  <si>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</si>
  <si>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</si>
  <si>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</si>
  <si>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</si>
  <si>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</si>
  <si>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</si>
  <si>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</si>
  <si>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</si>
  <si>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</si>
  <si>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</si>
  <si>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</si>
  <si>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</si>
  <si>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</si>
  <si>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</si>
  <si>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</si>
  <si>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</si>
  <si>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</si>
  <si>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</si>
  <si>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</si>
  <si>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</si>
  <si>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</si>
  <si>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</si>
  <si>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</si>
  <si>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</si>
  <si>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</si>
  <si>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</si>
  <si>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</si>
  <si>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</si>
  <si>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</si>
  <si>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</si>
  <si>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</si>
  <si>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</si>
  <si>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</si>
  <si>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</si>
  <si>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</si>
  <si>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</si>
  <si>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</si>
  <si>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</si>
  <si>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</si>
  <si>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</si>
  <si>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</si>
  <si>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</si>
  <si>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</si>
  <si>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</si>
  <si>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</si>
  <si>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</si>
  <si>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</si>
  <si>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</si>
  <si>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</si>
  <si>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</si>
  <si>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</si>
  <si>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</si>
  <si>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</si>
  <si>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</si>
  <si>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</si>
  <si>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</si>
  <si>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</si>
  <si>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</si>
  <si>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</si>
  <si>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</si>
  <si>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</si>
  <si>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</si>
  <si>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</si>
  <si>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</si>
  <si>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</si>
  <si>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</si>
  <si>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</si>
  <si>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</si>
  <si>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</si>
  <si>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</si>
  <si>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</si>
  <si>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</si>
  <si>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</si>
  <si>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</si>
  <si>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</si>
  <si>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</si>
  <si>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</si>
  <si>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</si>
  <si>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</si>
  <si>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</si>
  <si>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</si>
  <si>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</si>
  <si>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</si>
  <si>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</si>
  <si>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</si>
  <si>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</si>
  <si>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</si>
  <si>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</si>
  <si>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</si>
  <si>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</si>
  <si>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</si>
  <si>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</si>
  <si>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</si>
  <si>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</si>
  <si>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</si>
  <si>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</si>
  <si>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</si>
  <si>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</si>
  <si>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</si>
  <si>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</si>
  <si>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</si>
  <si>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</si>
  <si>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</si>
  <si>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</si>
  <si>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</si>
  <si>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</si>
  <si>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</si>
  <si>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</si>
  <si>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</si>
  <si>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</si>
  <si>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</si>
  <si>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</si>
  <si>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</si>
  <si>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</si>
  <si>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</si>
  <si>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</si>
  <si>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</si>
  <si>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</si>
  <si>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</si>
  <si>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</si>
  <si>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</si>
  <si>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</si>
  <si>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Septiembre de 2022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</si>
  <si>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</si>
  <si>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</si>
  <si>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</si>
  <si>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</si>
  <si>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</si>
  <si>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30 de Septiembre de 2022
PESOS</t>
  </si>
  <si>
    <t>UNIVERSIDAD TECNOLOGICA DEL NORTE DE GUANAJUATO
Estado Analítico del Ejercicio del Presupuesto de Egresos Detallado - LDF
Clasificación Funcional (Finalidad y Función)
al 30 de Septiembre de 2022
PESOS</t>
  </si>
  <si>
    <t>UNIVERSIDAD TECNOLOGICA DEL NORTE DE GUANAJUATO
Estado Analítico del Ejercicio del Presupuesto de Egresos Detallado - LDF
Clasificación de Servicios Personales por Categoría
al 30 de Septiembre de 2022
PESOS</t>
  </si>
  <si>
    <t>“Bajo protesta de decir verdad declaramos que los Estados Financieros y sus notas, son razonablemente correctos y son responsabilidad del emisor”.</t>
  </si>
  <si>
    <t>_______________________________________</t>
  </si>
  <si>
    <t>____________________________________________</t>
  </si>
  <si>
    <t>M. en C. ANDRÉS SALVADOR CASILLAS BARAJAS</t>
  </si>
  <si>
    <t>MAE. LOTH MARIANO PÉREZ CAMACHO</t>
  </si>
  <si>
    <t>ENCARGADO DE RECTORÍA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</si>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</sst>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7" fillId="0" borderId="0"/>
    <xf numFmtId="0" fontId="1" fillId="0" borderId="0"/>
    <xf numFmtId="0" fontId="13" fillId="0" borderId="0"/>
    <xf numFmtId="0" fontId="14" fillId="0" borderId="0"/>
    <xf numFmtId="0" fontId="7" fillId="0" borderId="0"/>
  </cellStyleXfs>
  <cellXfs count="92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/>
    </xf>
    <xf numFmtId="0" fontId="15" fillId="0" borderId="0" xfId="2" applyFont="1" applyAlignment="1">
      <alignment horizontal="center"/>
    </xf>
    <xf numFmtId="0" fontId="7" fillId="0" borderId="0" xfId="0" applyFont="1"/>
    <xf numFmtId="0" fontId="1" fillId="0" borderId="0" xfId="2"/>
    <xf numFmtId="0" fontId="7" fillId="0" borderId="0" xfId="2" applyFont="1" applyProtection="1">
      <protection locked="0"/>
    </xf>
    <xf numFmtId="0" fontId="7" fillId="0" borderId="0" xfId="5" applyAlignment="1" applyProtection="1">
      <alignment horizontal="center"/>
      <protection locked="0"/>
    </xf>
    <xf numFmtId="0" fontId="7" fillId="0" borderId="0" xfId="5" applyAlignment="1" applyProtection="1">
      <alignment horizontal="center" vertical="center"/>
      <protection locked="0"/>
    </xf>
    <xf numFmtId="0" fontId="15" fillId="0" borderId="0" xfId="2" applyFont="1" applyBorder="1" applyAlignment="1">
      <alignment horizontal="center"/>
    </xf>
    <xf numFmtId="0" fontId="16" fillId="0" borderId="0" xfId="2" applyFont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2 2 2" xfId="4" xr:uid="{8CBB98A1-AA32-4A24-855F-C6062953EEA8}"/>
    <cellStyle name="Normal 3" xfId="3" xr:uid="{446CA1A3-0063-47C3-B0AB-A1A5ECE634D5}"/>
    <cellStyle name="Normal 4" xfId="5" xr:uid="{43540FFC-3C4F-4FBF-B015-E08D7C87CE87}"/>
    <cellStyle name="Normal 5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4"/>
  <sheetViews>
    <sheetView topLeftCell="A139" workbookViewId="0">
      <selection activeCell="A156" sqref="A156:E164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321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61090211.560000002</v>
      </c>
      <c r="D4" s="5">
        <f t="shared" ref="D4:H4" si="0">D5+D13+D23+D33+D43+D53+D57+D66+D70</f>
        <v>7804540.1399999997</v>
      </c>
      <c r="E4" s="5">
        <f t="shared" si="0"/>
        <v>68894751.699999988</v>
      </c>
      <c r="F4" s="5">
        <f t="shared" si="0"/>
        <v>40110640.550000004</v>
      </c>
      <c r="G4" s="5">
        <f t="shared" si="0"/>
        <v>40110640.550000004</v>
      </c>
      <c r="H4" s="5">
        <f t="shared" si="0"/>
        <v>28784111.149999999</v>
      </c>
    </row>
    <row r="5" spans="1:8">
      <c r="A5" s="56" t="s">
        <v>9</v>
      </c>
      <c r="B5" s="57"/>
      <c r="C5" s="6">
        <f>SUM(C6:C12)</f>
        <v>43106342.210000008</v>
      </c>
      <c r="D5" s="6">
        <f t="shared" ref="D5:H5" si="1">SUM(D6:D12)</f>
        <v>1682427.16</v>
      </c>
      <c r="E5" s="6">
        <f t="shared" si="1"/>
        <v>44788769.369999997</v>
      </c>
      <c r="F5" s="6">
        <f t="shared" si="1"/>
        <v>28318070.870000001</v>
      </c>
      <c r="G5" s="6">
        <f t="shared" si="1"/>
        <v>28318070.870000001</v>
      </c>
      <c r="H5" s="6">
        <f t="shared" si="1"/>
        <v>16470698.5</v>
      </c>
    </row>
    <row r="6" spans="1:8">
      <c r="A6" s="35" t="s">
        <v>143</v>
      </c>
      <c r="B6" s="36" t="s">
        <v>10</v>
      </c>
      <c r="C6" s="7">
        <v>7864851.8799999999</v>
      </c>
      <c r="D6" s="7">
        <v>0</v>
      </c>
      <c r="E6" s="7">
        <f>C6+D6</f>
        <v>7864851.8799999999</v>
      </c>
      <c r="F6" s="7">
        <v>5113623.1100000003</v>
      </c>
      <c r="G6" s="7">
        <v>5113623.1100000003</v>
      </c>
      <c r="H6" s="7">
        <f>E6-F6</f>
        <v>2751228.7699999996</v>
      </c>
    </row>
    <row r="7" spans="1:8">
      <c r="A7" s="35" t="s">
        <v>144</v>
      </c>
      <c r="B7" s="36" t="s">
        <v>11</v>
      </c>
      <c r="C7" s="7">
        <v>13556509.720000001</v>
      </c>
      <c r="D7" s="7">
        <v>599611.53</v>
      </c>
      <c r="E7" s="7">
        <f t="shared" ref="E7:E12" si="2">C7+D7</f>
        <v>14156121.25</v>
      </c>
      <c r="F7" s="7">
        <v>9748546.7799999993</v>
      </c>
      <c r="G7" s="7">
        <v>9748546.7799999993</v>
      </c>
      <c r="H7" s="7">
        <f t="shared" ref="H7:H70" si="3">E7-F7</f>
        <v>4407574.4700000007</v>
      </c>
    </row>
    <row r="8" spans="1:8">
      <c r="A8" s="35" t="s">
        <v>145</v>
      </c>
      <c r="B8" s="36" t="s">
        <v>12</v>
      </c>
      <c r="C8" s="7">
        <v>5040084.49</v>
      </c>
      <c r="D8" s="7">
        <v>16540</v>
      </c>
      <c r="E8" s="7">
        <f t="shared" si="2"/>
        <v>5056624.49</v>
      </c>
      <c r="F8" s="7">
        <v>1337558.52</v>
      </c>
      <c r="G8" s="7">
        <v>1337558.52</v>
      </c>
      <c r="H8" s="7">
        <f t="shared" si="3"/>
        <v>3719065.97</v>
      </c>
    </row>
    <row r="9" spans="1:8">
      <c r="A9" s="35" t="s">
        <v>146</v>
      </c>
      <c r="B9" s="36" t="s">
        <v>13</v>
      </c>
      <c r="C9" s="7">
        <v>7860143.0300000003</v>
      </c>
      <c r="D9" s="7">
        <v>734409.47</v>
      </c>
      <c r="E9" s="7">
        <f t="shared" si="2"/>
        <v>8594552.5</v>
      </c>
      <c r="F9" s="7">
        <v>5789668.1399999997</v>
      </c>
      <c r="G9" s="7">
        <v>5789668.1399999997</v>
      </c>
      <c r="H9" s="7">
        <f t="shared" si="3"/>
        <v>2804884.3600000003</v>
      </c>
    </row>
    <row r="10" spans="1:8">
      <c r="A10" s="35" t="s">
        <v>147</v>
      </c>
      <c r="B10" s="36" t="s">
        <v>14</v>
      </c>
      <c r="C10" s="7">
        <v>8004753.0899999999</v>
      </c>
      <c r="D10" s="7">
        <v>348406.16</v>
      </c>
      <c r="E10" s="7">
        <f t="shared" si="2"/>
        <v>8353159.25</v>
      </c>
      <c r="F10" s="7">
        <v>5566705.7300000004</v>
      </c>
      <c r="G10" s="7">
        <v>5566705.7300000004</v>
      </c>
      <c r="H10" s="7">
        <f t="shared" si="3"/>
        <v>2786453.5199999996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780000</v>
      </c>
      <c r="D12" s="7">
        <v>-16540</v>
      </c>
      <c r="E12" s="7">
        <f t="shared" si="2"/>
        <v>763460</v>
      </c>
      <c r="F12" s="7">
        <v>761968.59</v>
      </c>
      <c r="G12" s="7">
        <v>761968.59</v>
      </c>
      <c r="H12" s="7">
        <f t="shared" si="3"/>
        <v>1491.4100000000326</v>
      </c>
    </row>
    <row r="13" spans="1:8">
      <c r="A13" s="56" t="s">
        <v>17</v>
      </c>
      <c r="B13" s="57"/>
      <c r="C13" s="6">
        <f>SUM(C14:C22)</f>
        <v>2251974.36</v>
      </c>
      <c r="D13" s="6">
        <f t="shared" ref="D13:G13" si="4">SUM(D14:D22)</f>
        <v>214368.98</v>
      </c>
      <c r="E13" s="6">
        <f t="shared" si="4"/>
        <v>2466343.34</v>
      </c>
      <c r="F13" s="6">
        <f t="shared" si="4"/>
        <v>969682.56</v>
      </c>
      <c r="G13" s="6">
        <f t="shared" si="4"/>
        <v>969682.56</v>
      </c>
      <c r="H13" s="6">
        <f t="shared" si="3"/>
        <v>1496660.7799999998</v>
      </c>
    </row>
    <row r="14" spans="1:8">
      <c r="A14" s="35" t="s">
        <v>150</v>
      </c>
      <c r="B14" s="36" t="s">
        <v>18</v>
      </c>
      <c r="C14" s="7">
        <v>667080.82999999996</v>
      </c>
      <c r="D14" s="7">
        <v>4981.8100000000004</v>
      </c>
      <c r="E14" s="7">
        <f t="shared" ref="E14:E22" si="5">C14+D14</f>
        <v>672062.64</v>
      </c>
      <c r="F14" s="7">
        <v>255613.06</v>
      </c>
      <c r="G14" s="7">
        <v>255613.06</v>
      </c>
      <c r="H14" s="7">
        <f t="shared" si="3"/>
        <v>416449.58</v>
      </c>
    </row>
    <row r="15" spans="1:8">
      <c r="A15" s="35" t="s">
        <v>151</v>
      </c>
      <c r="B15" s="36" t="s">
        <v>19</v>
      </c>
      <c r="C15" s="7">
        <v>77336.350000000006</v>
      </c>
      <c r="D15" s="7">
        <v>31954</v>
      </c>
      <c r="E15" s="7">
        <f t="shared" si="5"/>
        <v>109290.35</v>
      </c>
      <c r="F15" s="7">
        <v>10161.790000000001</v>
      </c>
      <c r="G15" s="7">
        <v>10161.790000000001</v>
      </c>
      <c r="H15" s="7">
        <f t="shared" si="3"/>
        <v>99128.56</v>
      </c>
    </row>
    <row r="16" spans="1:8">
      <c r="A16" s="35" t="s">
        <v>152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153</v>
      </c>
      <c r="B17" s="36" t="s">
        <v>21</v>
      </c>
      <c r="C17" s="7">
        <v>310733.99</v>
      </c>
      <c r="D17" s="7">
        <v>18538.75</v>
      </c>
      <c r="E17" s="7">
        <f t="shared" si="5"/>
        <v>329272.74</v>
      </c>
      <c r="F17" s="7">
        <v>155437.78</v>
      </c>
      <c r="G17" s="7">
        <v>155437.78</v>
      </c>
      <c r="H17" s="7">
        <f t="shared" si="3"/>
        <v>173834.96</v>
      </c>
    </row>
    <row r="18" spans="1:8">
      <c r="A18" s="35" t="s">
        <v>154</v>
      </c>
      <c r="B18" s="36" t="s">
        <v>22</v>
      </c>
      <c r="C18" s="7">
        <v>73204.67</v>
      </c>
      <c r="D18" s="7">
        <v>3500</v>
      </c>
      <c r="E18" s="7">
        <f t="shared" si="5"/>
        <v>76704.67</v>
      </c>
      <c r="F18" s="7">
        <v>13737.83</v>
      </c>
      <c r="G18" s="7">
        <v>13737.83</v>
      </c>
      <c r="H18" s="7">
        <f t="shared" si="3"/>
        <v>62966.84</v>
      </c>
    </row>
    <row r="19" spans="1:8">
      <c r="A19" s="35" t="s">
        <v>155</v>
      </c>
      <c r="B19" s="36" t="s">
        <v>23</v>
      </c>
      <c r="C19" s="7">
        <v>921661.28</v>
      </c>
      <c r="D19" s="7">
        <v>7000</v>
      </c>
      <c r="E19" s="7">
        <f t="shared" si="5"/>
        <v>928661.28</v>
      </c>
      <c r="F19" s="7">
        <v>374642.7</v>
      </c>
      <c r="G19" s="7">
        <v>374642.7</v>
      </c>
      <c r="H19" s="7">
        <f t="shared" si="3"/>
        <v>554018.58000000007</v>
      </c>
    </row>
    <row r="20" spans="1:8">
      <c r="A20" s="35" t="s">
        <v>156</v>
      </c>
      <c r="B20" s="36" t="s">
        <v>24</v>
      </c>
      <c r="C20" s="7">
        <v>86844.1</v>
      </c>
      <c r="D20" s="7">
        <v>9096.1299999999992</v>
      </c>
      <c r="E20" s="7">
        <f t="shared" si="5"/>
        <v>95940.23000000001</v>
      </c>
      <c r="F20" s="7">
        <v>51653.63</v>
      </c>
      <c r="G20" s="7">
        <v>51653.63</v>
      </c>
      <c r="H20" s="7">
        <f t="shared" si="3"/>
        <v>44286.600000000013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115113.14</v>
      </c>
      <c r="D22" s="7">
        <v>139298.29</v>
      </c>
      <c r="E22" s="7">
        <f t="shared" si="5"/>
        <v>254411.43</v>
      </c>
      <c r="F22" s="7">
        <v>108435.77</v>
      </c>
      <c r="G22" s="7">
        <v>108435.77</v>
      </c>
      <c r="H22" s="7">
        <f t="shared" si="3"/>
        <v>145975.65999999997</v>
      </c>
    </row>
    <row r="23" spans="1:8">
      <c r="A23" s="56" t="s">
        <v>27</v>
      </c>
      <c r="B23" s="57"/>
      <c r="C23" s="6">
        <f>SUM(C24:C32)</f>
        <v>15131894.989999998</v>
      </c>
      <c r="D23" s="6">
        <f t="shared" ref="D23:G23" si="6">SUM(D24:D32)</f>
        <v>3332744</v>
      </c>
      <c r="E23" s="6">
        <f t="shared" si="6"/>
        <v>18464638.989999998</v>
      </c>
      <c r="F23" s="6">
        <f t="shared" si="6"/>
        <v>8783517.790000001</v>
      </c>
      <c r="G23" s="6">
        <f t="shared" si="6"/>
        <v>8783517.790000001</v>
      </c>
      <c r="H23" s="6">
        <f t="shared" si="3"/>
        <v>9681121.1999999974</v>
      </c>
    </row>
    <row r="24" spans="1:8">
      <c r="A24" s="35" t="s">
        <v>159</v>
      </c>
      <c r="B24" s="36" t="s">
        <v>28</v>
      </c>
      <c r="C24" s="7">
        <v>1718790.52</v>
      </c>
      <c r="D24" s="7">
        <v>292586</v>
      </c>
      <c r="E24" s="7">
        <f t="shared" ref="E24:E32" si="7">C24+D24</f>
        <v>2011376.52</v>
      </c>
      <c r="F24" s="7">
        <v>1396965.22</v>
      </c>
      <c r="G24" s="7">
        <v>1396965.22</v>
      </c>
      <c r="H24" s="7">
        <f t="shared" si="3"/>
        <v>614411.30000000005</v>
      </c>
    </row>
    <row r="25" spans="1:8">
      <c r="A25" s="35" t="s">
        <v>160</v>
      </c>
      <c r="B25" s="36" t="s">
        <v>29</v>
      </c>
      <c r="C25" s="7">
        <v>692231.28</v>
      </c>
      <c r="D25" s="7">
        <v>15428.38</v>
      </c>
      <c r="E25" s="7">
        <f t="shared" si="7"/>
        <v>707659.66</v>
      </c>
      <c r="F25" s="7">
        <v>106612.98</v>
      </c>
      <c r="G25" s="7">
        <v>106612.98</v>
      </c>
      <c r="H25" s="7">
        <f t="shared" si="3"/>
        <v>601046.68000000005</v>
      </c>
    </row>
    <row r="26" spans="1:8">
      <c r="A26" s="35" t="s">
        <v>161</v>
      </c>
      <c r="B26" s="36" t="s">
        <v>30</v>
      </c>
      <c r="C26" s="7">
        <v>3624321.06</v>
      </c>
      <c r="D26" s="7">
        <v>408476.75</v>
      </c>
      <c r="E26" s="7">
        <f t="shared" si="7"/>
        <v>4032797.81</v>
      </c>
      <c r="F26" s="7">
        <v>1733661.38</v>
      </c>
      <c r="G26" s="7">
        <v>1733661.38</v>
      </c>
      <c r="H26" s="7">
        <f t="shared" si="3"/>
        <v>2299136.4300000002</v>
      </c>
    </row>
    <row r="27" spans="1:8">
      <c r="A27" s="35" t="s">
        <v>162</v>
      </c>
      <c r="B27" s="36" t="s">
        <v>31</v>
      </c>
      <c r="C27" s="7">
        <v>704235.5</v>
      </c>
      <c r="D27" s="7">
        <v>13123</v>
      </c>
      <c r="E27" s="7">
        <f t="shared" si="7"/>
        <v>717358.5</v>
      </c>
      <c r="F27" s="7">
        <v>16443.099999999999</v>
      </c>
      <c r="G27" s="7">
        <v>16443.099999999999</v>
      </c>
      <c r="H27" s="7">
        <f t="shared" si="3"/>
        <v>700915.4</v>
      </c>
    </row>
    <row r="28" spans="1:8">
      <c r="A28" s="35" t="s">
        <v>163</v>
      </c>
      <c r="B28" s="36" t="s">
        <v>32</v>
      </c>
      <c r="C28" s="7">
        <v>5777285.9100000001</v>
      </c>
      <c r="D28" s="7">
        <v>1981616.1</v>
      </c>
      <c r="E28" s="7">
        <f t="shared" si="7"/>
        <v>7758902.0099999998</v>
      </c>
      <c r="F28" s="7">
        <v>4135427.71</v>
      </c>
      <c r="G28" s="7">
        <v>4135427.71</v>
      </c>
      <c r="H28" s="7">
        <f t="shared" si="3"/>
        <v>3623474.3</v>
      </c>
    </row>
    <row r="29" spans="1:8">
      <c r="A29" s="35" t="s">
        <v>164</v>
      </c>
      <c r="B29" s="36" t="s">
        <v>33</v>
      </c>
      <c r="C29" s="7">
        <v>195499.86</v>
      </c>
      <c r="D29" s="7">
        <v>0</v>
      </c>
      <c r="E29" s="7">
        <f t="shared" si="7"/>
        <v>195499.86</v>
      </c>
      <c r="F29" s="7">
        <v>149833.98000000001</v>
      </c>
      <c r="G29" s="7">
        <v>149833.98000000001</v>
      </c>
      <c r="H29" s="7">
        <f t="shared" si="3"/>
        <v>45665.879999999976</v>
      </c>
    </row>
    <row r="30" spans="1:8">
      <c r="A30" s="35" t="s">
        <v>165</v>
      </c>
      <c r="B30" s="36" t="s">
        <v>34</v>
      </c>
      <c r="C30" s="7">
        <v>139275.81</v>
      </c>
      <c r="D30" s="7">
        <v>170435.86</v>
      </c>
      <c r="E30" s="7">
        <f t="shared" si="7"/>
        <v>309711.67</v>
      </c>
      <c r="F30" s="7">
        <v>97281.52</v>
      </c>
      <c r="G30" s="7">
        <v>97281.52</v>
      </c>
      <c r="H30" s="7">
        <f t="shared" si="3"/>
        <v>212430.14999999997</v>
      </c>
    </row>
    <row r="31" spans="1:8">
      <c r="A31" s="35" t="s">
        <v>166</v>
      </c>
      <c r="B31" s="36" t="s">
        <v>35</v>
      </c>
      <c r="C31" s="7">
        <v>41299.589999999997</v>
      </c>
      <c r="D31" s="7">
        <v>227927.91</v>
      </c>
      <c r="E31" s="7">
        <f t="shared" si="7"/>
        <v>269227.5</v>
      </c>
      <c r="F31" s="7">
        <v>78540.88</v>
      </c>
      <c r="G31" s="7">
        <v>78540.88</v>
      </c>
      <c r="H31" s="7">
        <f t="shared" si="3"/>
        <v>190686.62</v>
      </c>
    </row>
    <row r="32" spans="1:8">
      <c r="A32" s="35" t="s">
        <v>167</v>
      </c>
      <c r="B32" s="36" t="s">
        <v>36</v>
      </c>
      <c r="C32" s="7">
        <v>2238955.46</v>
      </c>
      <c r="D32" s="7">
        <v>223150</v>
      </c>
      <c r="E32" s="7">
        <f t="shared" si="7"/>
        <v>2462105.46</v>
      </c>
      <c r="F32" s="7">
        <v>1068751.02</v>
      </c>
      <c r="G32" s="7">
        <v>1068751.02</v>
      </c>
      <c r="H32" s="7">
        <f t="shared" si="3"/>
        <v>1393354.44</v>
      </c>
    </row>
    <row r="33" spans="1:8">
      <c r="A33" s="56" t="s">
        <v>37</v>
      </c>
      <c r="B33" s="57"/>
      <c r="C33" s="6">
        <f>SUM(C34:C42)</f>
        <v>600000</v>
      </c>
      <c r="D33" s="6">
        <f t="shared" ref="D33:G33" si="8">SUM(D34:D42)</f>
        <v>778000</v>
      </c>
      <c r="E33" s="6">
        <f t="shared" si="8"/>
        <v>1378000</v>
      </c>
      <c r="F33" s="6">
        <f t="shared" si="8"/>
        <v>1295903.45</v>
      </c>
      <c r="G33" s="6">
        <f t="shared" si="8"/>
        <v>1295903.45</v>
      </c>
      <c r="H33" s="6">
        <f t="shared" si="3"/>
        <v>82096.550000000047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600000</v>
      </c>
      <c r="D37" s="7">
        <v>778000</v>
      </c>
      <c r="E37" s="7">
        <f t="shared" si="9"/>
        <v>1378000</v>
      </c>
      <c r="F37" s="7">
        <v>1295903.45</v>
      </c>
      <c r="G37" s="7">
        <v>1295903.45</v>
      </c>
      <c r="H37" s="7">
        <f t="shared" si="3"/>
        <v>82096.550000000047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0</v>
      </c>
      <c r="D43" s="6">
        <f t="shared" ref="D43:G43" si="10">SUM(D44:D52)</f>
        <v>1797000</v>
      </c>
      <c r="E43" s="6">
        <f t="shared" si="10"/>
        <v>1797000</v>
      </c>
      <c r="F43" s="6">
        <f t="shared" si="10"/>
        <v>743465.88</v>
      </c>
      <c r="G43" s="6">
        <f t="shared" si="10"/>
        <v>743465.88</v>
      </c>
      <c r="H43" s="6">
        <f t="shared" si="3"/>
        <v>1053534.1200000001</v>
      </c>
    </row>
    <row r="44" spans="1:8">
      <c r="A44" s="35" t="s">
        <v>175</v>
      </c>
      <c r="B44" s="36" t="s">
        <v>48</v>
      </c>
      <c r="C44" s="7">
        <v>0</v>
      </c>
      <c r="D44" s="7">
        <v>1591000</v>
      </c>
      <c r="E44" s="7">
        <f t="shared" ref="E44:E52" si="11">C44+D44</f>
        <v>1591000</v>
      </c>
      <c r="F44" s="7">
        <v>743465.88</v>
      </c>
      <c r="G44" s="7">
        <v>743465.88</v>
      </c>
      <c r="H44" s="7">
        <f t="shared" si="3"/>
        <v>847534.12</v>
      </c>
    </row>
    <row r="45" spans="1:8">
      <c r="A45" s="35" t="s">
        <v>176</v>
      </c>
      <c r="B45" s="36" t="s">
        <v>49</v>
      </c>
      <c r="C45" s="7">
        <v>0</v>
      </c>
      <c r="D45" s="7">
        <v>55000</v>
      </c>
      <c r="E45" s="7">
        <f t="shared" si="11"/>
        <v>55000</v>
      </c>
      <c r="F45" s="7">
        <v>0</v>
      </c>
      <c r="G45" s="7">
        <v>0</v>
      </c>
      <c r="H45" s="7">
        <f t="shared" si="3"/>
        <v>55000</v>
      </c>
    </row>
    <row r="46" spans="1:8">
      <c r="A46" s="35" t="s">
        <v>177</v>
      </c>
      <c r="B46" s="36" t="s">
        <v>50</v>
      </c>
      <c r="C46" s="7">
        <v>0</v>
      </c>
      <c r="D46" s="7">
        <v>5000</v>
      </c>
      <c r="E46" s="7">
        <f t="shared" si="11"/>
        <v>5000</v>
      </c>
      <c r="F46" s="7">
        <v>0</v>
      </c>
      <c r="G46" s="7">
        <v>0</v>
      </c>
      <c r="H46" s="7">
        <f t="shared" si="3"/>
        <v>5000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>
        <v>0</v>
      </c>
      <c r="D49" s="7">
        <v>146000</v>
      </c>
      <c r="E49" s="7">
        <f t="shared" si="11"/>
        <v>146000</v>
      </c>
      <c r="F49" s="7">
        <v>0</v>
      </c>
      <c r="G49" s="7">
        <v>0</v>
      </c>
      <c r="H49" s="7">
        <f t="shared" si="3"/>
        <v>146000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44189444</v>
      </c>
      <c r="D79" s="8">
        <f t="shared" ref="D79:H79" si="21">D80+D88+D98+D108+D118+D128+D132+D141+D145</f>
        <v>1676400.51</v>
      </c>
      <c r="E79" s="8">
        <f t="shared" si="21"/>
        <v>45865844.509999998</v>
      </c>
      <c r="F79" s="8">
        <f t="shared" si="21"/>
        <v>29384309.650000002</v>
      </c>
      <c r="G79" s="8">
        <f t="shared" si="21"/>
        <v>29384309.650000002</v>
      </c>
      <c r="H79" s="8">
        <f t="shared" si="21"/>
        <v>16481534.859999999</v>
      </c>
    </row>
    <row r="80" spans="1:8">
      <c r="A80" s="52" t="s">
        <v>9</v>
      </c>
      <c r="B80" s="53"/>
      <c r="C80" s="8">
        <f>SUM(C81:C87)</f>
        <v>39322801</v>
      </c>
      <c r="D80" s="8">
        <f t="shared" ref="D80:H80" si="22">SUM(D81:D87)</f>
        <v>1329021</v>
      </c>
      <c r="E80" s="8">
        <f t="shared" si="22"/>
        <v>40651822</v>
      </c>
      <c r="F80" s="8">
        <f t="shared" si="22"/>
        <v>25510234.800000001</v>
      </c>
      <c r="G80" s="8">
        <f t="shared" si="22"/>
        <v>25510234.800000001</v>
      </c>
      <c r="H80" s="8">
        <f t="shared" si="22"/>
        <v>15141587.199999999</v>
      </c>
    </row>
    <row r="81" spans="1:8">
      <c r="A81" s="35" t="s">
        <v>203</v>
      </c>
      <c r="B81" s="40" t="s">
        <v>10</v>
      </c>
      <c r="C81" s="9">
        <v>7864851.8799999999</v>
      </c>
      <c r="D81" s="9">
        <v>0</v>
      </c>
      <c r="E81" s="7">
        <f t="shared" ref="E81:E87" si="23">C81+D81</f>
        <v>7864851.8799999999</v>
      </c>
      <c r="F81" s="9">
        <v>5028923.6399999997</v>
      </c>
      <c r="G81" s="9">
        <v>5028923.6399999997</v>
      </c>
      <c r="H81" s="9">
        <f t="shared" ref="H81:H144" si="24">E81-F81</f>
        <v>2835928.24</v>
      </c>
    </row>
    <row r="82" spans="1:8">
      <c r="A82" s="35" t="s">
        <v>204</v>
      </c>
      <c r="B82" s="40" t="s">
        <v>11</v>
      </c>
      <c r="C82" s="9">
        <v>11456998.51</v>
      </c>
      <c r="D82" s="9">
        <v>494611.53</v>
      </c>
      <c r="E82" s="7">
        <f t="shared" si="23"/>
        <v>11951610.039999999</v>
      </c>
      <c r="F82" s="9">
        <v>7845846.7400000002</v>
      </c>
      <c r="G82" s="9">
        <v>7845846.7400000002</v>
      </c>
      <c r="H82" s="9">
        <f t="shared" si="24"/>
        <v>4105763.2999999989</v>
      </c>
    </row>
    <row r="83" spans="1:8">
      <c r="A83" s="35" t="s">
        <v>205</v>
      </c>
      <c r="B83" s="40" t="s">
        <v>12</v>
      </c>
      <c r="C83" s="9">
        <v>4293054.49</v>
      </c>
      <c r="D83" s="9">
        <v>0</v>
      </c>
      <c r="E83" s="7">
        <f t="shared" si="23"/>
        <v>4293054.49</v>
      </c>
      <c r="F83" s="9">
        <v>1781779.15</v>
      </c>
      <c r="G83" s="9">
        <v>1781779.15</v>
      </c>
      <c r="H83" s="9">
        <f t="shared" si="24"/>
        <v>2511275.3400000003</v>
      </c>
    </row>
    <row r="84" spans="1:8">
      <c r="A84" s="35" t="s">
        <v>206</v>
      </c>
      <c r="B84" s="40" t="s">
        <v>13</v>
      </c>
      <c r="C84" s="9">
        <v>7860143.0300000003</v>
      </c>
      <c r="D84" s="9">
        <v>734409.47</v>
      </c>
      <c r="E84" s="7">
        <f t="shared" si="23"/>
        <v>8594552.5</v>
      </c>
      <c r="F84" s="9">
        <v>5496466.8099999996</v>
      </c>
      <c r="G84" s="9">
        <v>5496466.8099999996</v>
      </c>
      <c r="H84" s="9">
        <f t="shared" si="24"/>
        <v>3098085.6900000004</v>
      </c>
    </row>
    <row r="85" spans="1:8">
      <c r="A85" s="35" t="s">
        <v>207</v>
      </c>
      <c r="B85" s="40" t="s">
        <v>14</v>
      </c>
      <c r="C85" s="9">
        <v>7847753.0899999999</v>
      </c>
      <c r="D85" s="9">
        <v>100000</v>
      </c>
      <c r="E85" s="7">
        <f t="shared" si="23"/>
        <v>7947753.0899999999</v>
      </c>
      <c r="F85" s="9">
        <v>5357218.46</v>
      </c>
      <c r="G85" s="9">
        <v>5357218.46</v>
      </c>
      <c r="H85" s="9">
        <f t="shared" si="24"/>
        <v>2590534.63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639774.36</v>
      </c>
      <c r="D88" s="8">
        <f t="shared" ref="D88:G88" si="25">SUM(D89:D97)</f>
        <v>40107.9</v>
      </c>
      <c r="E88" s="8">
        <f t="shared" si="25"/>
        <v>679882.25999999989</v>
      </c>
      <c r="F88" s="8">
        <f t="shared" si="25"/>
        <v>318856.48</v>
      </c>
      <c r="G88" s="8">
        <f t="shared" si="25"/>
        <v>318856.48</v>
      </c>
      <c r="H88" s="8">
        <f t="shared" si="24"/>
        <v>361025.77999999991</v>
      </c>
    </row>
    <row r="89" spans="1:8">
      <c r="A89" s="35" t="s">
        <v>210</v>
      </c>
      <c r="B89" s="40" t="s">
        <v>18</v>
      </c>
      <c r="C89" s="9">
        <v>171980.83</v>
      </c>
      <c r="D89" s="9">
        <v>1624.2</v>
      </c>
      <c r="E89" s="7">
        <f t="shared" ref="E89:E97" si="26">C89+D89</f>
        <v>173605.03</v>
      </c>
      <c r="F89" s="9">
        <v>115466.09</v>
      </c>
      <c r="G89" s="9">
        <v>115466.09</v>
      </c>
      <c r="H89" s="9">
        <f t="shared" si="24"/>
        <v>58138.94</v>
      </c>
    </row>
    <row r="90" spans="1:8">
      <c r="A90" s="35" t="s">
        <v>211</v>
      </c>
      <c r="B90" s="40" t="s">
        <v>19</v>
      </c>
      <c r="C90" s="9">
        <v>10836.35</v>
      </c>
      <c r="D90" s="9">
        <v>31403.9</v>
      </c>
      <c r="E90" s="7">
        <f t="shared" si="26"/>
        <v>42240.25</v>
      </c>
      <c r="F90" s="9">
        <v>15710.89</v>
      </c>
      <c r="G90" s="9">
        <v>15710.89</v>
      </c>
      <c r="H90" s="9">
        <f t="shared" si="24"/>
        <v>26529.360000000001</v>
      </c>
    </row>
    <row r="91" spans="1:8">
      <c r="A91" s="35" t="s">
        <v>212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213</v>
      </c>
      <c r="B92" s="40" t="s">
        <v>21</v>
      </c>
      <c r="C92" s="9">
        <v>174533.99</v>
      </c>
      <c r="D92" s="9">
        <v>-24155.64</v>
      </c>
      <c r="E92" s="7">
        <f t="shared" si="26"/>
        <v>150378.34999999998</v>
      </c>
      <c r="F92" s="9">
        <v>107695.97</v>
      </c>
      <c r="G92" s="9">
        <v>107695.97</v>
      </c>
      <c r="H92" s="9">
        <f t="shared" si="24"/>
        <v>42682.379999999976</v>
      </c>
    </row>
    <row r="93" spans="1:8">
      <c r="A93" s="35" t="s">
        <v>214</v>
      </c>
      <c r="B93" s="40" t="s">
        <v>22</v>
      </c>
      <c r="C93" s="9">
        <v>63104.67</v>
      </c>
      <c r="D93" s="9">
        <v>1500.25</v>
      </c>
      <c r="E93" s="7">
        <f t="shared" si="26"/>
        <v>64604.92</v>
      </c>
      <c r="F93" s="9">
        <v>13996.46</v>
      </c>
      <c r="G93" s="9">
        <v>13996.46</v>
      </c>
      <c r="H93" s="9">
        <f t="shared" si="24"/>
        <v>50608.46</v>
      </c>
    </row>
    <row r="94" spans="1:8">
      <c r="A94" s="35" t="s">
        <v>215</v>
      </c>
      <c r="B94" s="40" t="s">
        <v>23</v>
      </c>
      <c r="C94" s="9">
        <v>120661.28</v>
      </c>
      <c r="D94" s="9">
        <v>0</v>
      </c>
      <c r="E94" s="7">
        <f t="shared" si="26"/>
        <v>120661.28</v>
      </c>
      <c r="F94" s="9">
        <v>4585.38</v>
      </c>
      <c r="G94" s="9">
        <v>4585.38</v>
      </c>
      <c r="H94" s="9">
        <f t="shared" si="24"/>
        <v>116075.9</v>
      </c>
    </row>
    <row r="95" spans="1:8">
      <c r="A95" s="35" t="s">
        <v>216</v>
      </c>
      <c r="B95" s="40" t="s">
        <v>24</v>
      </c>
      <c r="C95" s="9">
        <v>17744.099999999999</v>
      </c>
      <c r="D95" s="9">
        <v>863.36</v>
      </c>
      <c r="E95" s="7">
        <f t="shared" si="26"/>
        <v>18607.46</v>
      </c>
      <c r="F95" s="9">
        <v>2245.88</v>
      </c>
      <c r="G95" s="9">
        <v>2245.88</v>
      </c>
      <c r="H95" s="9">
        <f t="shared" si="24"/>
        <v>16361.579999999998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80913.14</v>
      </c>
      <c r="D97" s="9">
        <v>28871.83</v>
      </c>
      <c r="E97" s="7">
        <f t="shared" si="26"/>
        <v>109784.97</v>
      </c>
      <c r="F97" s="9">
        <v>59155.81</v>
      </c>
      <c r="G97" s="9">
        <v>59155.81</v>
      </c>
      <c r="H97" s="9">
        <f t="shared" si="24"/>
        <v>50629.16</v>
      </c>
    </row>
    <row r="98" spans="1:8">
      <c r="A98" s="52" t="s">
        <v>27</v>
      </c>
      <c r="B98" s="53"/>
      <c r="C98" s="8">
        <f>SUM(C99:C107)</f>
        <v>4226868.6399999997</v>
      </c>
      <c r="D98" s="8">
        <f t="shared" ref="D98:G98" si="27">SUM(D99:D107)</f>
        <v>307271.61000000004</v>
      </c>
      <c r="E98" s="8">
        <f t="shared" si="27"/>
        <v>4534140.2500000009</v>
      </c>
      <c r="F98" s="8">
        <f t="shared" si="27"/>
        <v>3555218.37</v>
      </c>
      <c r="G98" s="8">
        <f t="shared" si="27"/>
        <v>3555218.37</v>
      </c>
      <c r="H98" s="8">
        <f t="shared" si="24"/>
        <v>978921.88000000082</v>
      </c>
    </row>
    <row r="99" spans="1:8">
      <c r="A99" s="35" t="s">
        <v>219</v>
      </c>
      <c r="B99" s="40" t="s">
        <v>28</v>
      </c>
      <c r="C99" s="9">
        <v>398311.67999999999</v>
      </c>
      <c r="D99" s="9">
        <v>307271.61</v>
      </c>
      <c r="E99" s="7">
        <f t="shared" ref="E99:E107" si="28">C99+D99</f>
        <v>705583.29</v>
      </c>
      <c r="F99" s="9">
        <v>702175.13</v>
      </c>
      <c r="G99" s="9">
        <v>702175.13</v>
      </c>
      <c r="H99" s="9">
        <f t="shared" si="24"/>
        <v>3408.1600000000326</v>
      </c>
    </row>
    <row r="100" spans="1:8">
      <c r="A100" s="35" t="s">
        <v>220</v>
      </c>
      <c r="B100" s="40" t="s">
        <v>29</v>
      </c>
      <c r="C100" s="9">
        <v>21556.720000000001</v>
      </c>
      <c r="D100" s="9">
        <v>-1496.62</v>
      </c>
      <c r="E100" s="7">
        <f t="shared" si="28"/>
        <v>20060.100000000002</v>
      </c>
      <c r="F100" s="9">
        <v>401.42</v>
      </c>
      <c r="G100" s="9">
        <v>401.42</v>
      </c>
      <c r="H100" s="9">
        <f t="shared" si="24"/>
        <v>19658.680000000004</v>
      </c>
    </row>
    <row r="101" spans="1:8">
      <c r="A101" s="35" t="s">
        <v>221</v>
      </c>
      <c r="B101" s="40" t="s">
        <v>30</v>
      </c>
      <c r="C101" s="9">
        <v>1486087.83</v>
      </c>
      <c r="D101" s="9">
        <v>43281.69</v>
      </c>
      <c r="E101" s="7">
        <f t="shared" si="28"/>
        <v>1529369.52</v>
      </c>
      <c r="F101" s="9">
        <v>1148514.97</v>
      </c>
      <c r="G101" s="9">
        <v>1148514.97</v>
      </c>
      <c r="H101" s="9">
        <f t="shared" si="24"/>
        <v>380854.55000000005</v>
      </c>
    </row>
    <row r="102" spans="1:8">
      <c r="A102" s="35" t="s">
        <v>222</v>
      </c>
      <c r="B102" s="40" t="s">
        <v>31</v>
      </c>
      <c r="C102" s="9">
        <v>91674.02</v>
      </c>
      <c r="D102" s="9">
        <v>-30000</v>
      </c>
      <c r="E102" s="7">
        <f t="shared" si="28"/>
        <v>61674.020000000004</v>
      </c>
      <c r="F102" s="9">
        <v>13583.84</v>
      </c>
      <c r="G102" s="9">
        <v>13583.84</v>
      </c>
      <c r="H102" s="9">
        <f t="shared" si="24"/>
        <v>48090.180000000008</v>
      </c>
    </row>
    <row r="103" spans="1:8">
      <c r="A103" s="35" t="s">
        <v>223</v>
      </c>
      <c r="B103" s="40" t="s">
        <v>32</v>
      </c>
      <c r="C103" s="9">
        <v>1111215.46</v>
      </c>
      <c r="D103" s="9">
        <v>-40583.910000000003</v>
      </c>
      <c r="E103" s="7">
        <f t="shared" si="28"/>
        <v>1070631.55</v>
      </c>
      <c r="F103" s="9">
        <v>817135.07</v>
      </c>
      <c r="G103" s="9">
        <v>817135.07</v>
      </c>
      <c r="H103" s="9">
        <f t="shared" si="24"/>
        <v>253496.4800000001</v>
      </c>
    </row>
    <row r="104" spans="1:8">
      <c r="A104" s="35" t="s">
        <v>224</v>
      </c>
      <c r="B104" s="40" t="s">
        <v>33</v>
      </c>
      <c r="C104" s="9">
        <v>148999.85999999999</v>
      </c>
      <c r="D104" s="9">
        <v>0</v>
      </c>
      <c r="E104" s="7">
        <f t="shared" si="28"/>
        <v>148999.85999999999</v>
      </c>
      <c r="F104" s="9">
        <v>51079.59</v>
      </c>
      <c r="G104" s="9">
        <v>51079.59</v>
      </c>
      <c r="H104" s="9">
        <f t="shared" si="24"/>
        <v>97920.26999999999</v>
      </c>
    </row>
    <row r="105" spans="1:8">
      <c r="A105" s="35" t="s">
        <v>225</v>
      </c>
      <c r="B105" s="40" t="s">
        <v>34</v>
      </c>
      <c r="C105" s="9">
        <v>86739.93</v>
      </c>
      <c r="D105" s="9">
        <v>-1949.98</v>
      </c>
      <c r="E105" s="7">
        <f t="shared" si="28"/>
        <v>84789.95</v>
      </c>
      <c r="F105" s="9">
        <v>71441.66</v>
      </c>
      <c r="G105" s="9">
        <v>71441.66</v>
      </c>
      <c r="H105" s="9">
        <f t="shared" si="24"/>
        <v>13348.289999999994</v>
      </c>
    </row>
    <row r="106" spans="1:8">
      <c r="A106" s="35" t="s">
        <v>226</v>
      </c>
      <c r="B106" s="40" t="s">
        <v>35</v>
      </c>
      <c r="C106" s="9">
        <v>26299.59</v>
      </c>
      <c r="D106" s="9">
        <v>30748.82</v>
      </c>
      <c r="E106" s="7">
        <f t="shared" si="28"/>
        <v>57048.41</v>
      </c>
      <c r="F106" s="9">
        <v>45575.35</v>
      </c>
      <c r="G106" s="9">
        <v>45575.35</v>
      </c>
      <c r="H106" s="9">
        <f t="shared" si="24"/>
        <v>11473.060000000005</v>
      </c>
    </row>
    <row r="107" spans="1:8">
      <c r="A107" s="35" t="s">
        <v>227</v>
      </c>
      <c r="B107" s="40" t="s">
        <v>36</v>
      </c>
      <c r="C107" s="9">
        <v>855983.55</v>
      </c>
      <c r="D107" s="9">
        <v>0</v>
      </c>
      <c r="E107" s="7">
        <f t="shared" si="28"/>
        <v>855983.55</v>
      </c>
      <c r="F107" s="9">
        <v>705311.34</v>
      </c>
      <c r="G107" s="9">
        <v>705311.34</v>
      </c>
      <c r="H107" s="9">
        <f t="shared" si="24"/>
        <v>150672.21000000008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235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105279655.56</v>
      </c>
      <c r="D154" s="8">
        <f t="shared" ref="D154:H154" si="42">D4+D79</f>
        <v>9480940.6500000004</v>
      </c>
      <c r="E154" s="8">
        <f t="shared" si="42"/>
        <v>114760596.20999998</v>
      </c>
      <c r="F154" s="8">
        <f t="shared" si="42"/>
        <v>69494950.200000003</v>
      </c>
      <c r="G154" s="8">
        <f t="shared" si="42"/>
        <v>69494950.200000003</v>
      </c>
      <c r="H154" s="8">
        <f t="shared" si="42"/>
        <v>45265646.009999998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6" spans="1:8" ht="15">
      <c r="A156" s="87" t="s">
        <v>330</v>
      </c>
      <c r="B156" s="86"/>
      <c r="C156" s="86"/>
      <c r="D156" s="86"/>
      <c r="E156" s="86"/>
    </row>
    <row r="162" spans="1:5" ht="15">
      <c r="A162" s="86"/>
      <c r="B162" s="90" t="s">
        <v>331</v>
      </c>
      <c r="C162" s="84" t="s">
        <v>332</v>
      </c>
      <c r="D162" s="84"/>
      <c r="E162" s="84"/>
    </row>
    <row r="163" spans="1:5" ht="15">
      <c r="A163" s="86"/>
      <c r="B163" s="88" t="s">
        <v>333</v>
      </c>
      <c r="C163" s="83" t="s">
        <v>334</v>
      </c>
      <c r="D163" s="83"/>
      <c r="E163" s="83"/>
    </row>
    <row r="164" spans="1:5" ht="15">
      <c r="A164" s="86"/>
      <c r="B164" s="89" t="s">
        <v>335</v>
      </c>
      <c r="C164" s="91" t="s">
        <v>336</v>
      </c>
      <c r="D164" s="91"/>
      <c r="E164" s="91"/>
    </row>
  </sheetData>
  <mergeCells count="28">
    <mergeCell ref="C162:E162"/>
    <mergeCell ref="C163:E163"/>
    <mergeCell ref="C164:E164"/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"/>
  <sheetViews>
    <sheetView workbookViewId="0">
      <selection activeCell="A28" sqref="A28:F36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61090211.559999995</v>
      </c>
      <c r="C5" s="8">
        <f t="shared" ref="C5:G5" si="0">SUM(C6:C13)</f>
        <v>7804540.1399999997</v>
      </c>
      <c r="D5" s="8">
        <f t="shared" si="0"/>
        <v>68894751.700000003</v>
      </c>
      <c r="E5" s="8">
        <f t="shared" si="0"/>
        <v>40110640.549999997</v>
      </c>
      <c r="F5" s="8">
        <f t="shared" si="0"/>
        <v>40110640.549999997</v>
      </c>
      <c r="G5" s="8">
        <f t="shared" si="0"/>
        <v>28784111.149999995</v>
      </c>
    </row>
    <row r="6" spans="1:7">
      <c r="A6" s="18" t="s">
        <v>322</v>
      </c>
      <c r="B6" s="9">
        <v>5474794.0599999996</v>
      </c>
      <c r="C6" s="9">
        <v>179054.32</v>
      </c>
      <c r="D6" s="9">
        <f>B6+C6</f>
        <v>5653848.3799999999</v>
      </c>
      <c r="E6" s="9">
        <v>3549769.29</v>
      </c>
      <c r="F6" s="9">
        <v>3549769.29</v>
      </c>
      <c r="G6" s="9">
        <f>D6-E6</f>
        <v>2104079.09</v>
      </c>
    </row>
    <row r="7" spans="1:7">
      <c r="A7" s="18" t="s">
        <v>323</v>
      </c>
      <c r="B7" s="9">
        <v>29343825.149999999</v>
      </c>
      <c r="C7" s="9">
        <v>2823530.5</v>
      </c>
      <c r="D7" s="9">
        <f t="shared" ref="D7:D13" si="1">B7+C7</f>
        <v>32167355.649999999</v>
      </c>
      <c r="E7" s="9">
        <v>20299041.02</v>
      </c>
      <c r="F7" s="9">
        <v>20299041.02</v>
      </c>
      <c r="G7" s="9">
        <f t="shared" ref="G7:G13" si="2">D7-E7</f>
        <v>11868314.629999999</v>
      </c>
    </row>
    <row r="8" spans="1:7">
      <c r="A8" s="18" t="s">
        <v>324</v>
      </c>
      <c r="B8" s="9">
        <v>3380788.22</v>
      </c>
      <c r="C8" s="9">
        <v>452197.64</v>
      </c>
      <c r="D8" s="9">
        <f t="shared" si="1"/>
        <v>3832985.8600000003</v>
      </c>
      <c r="E8" s="9">
        <v>1926288.4</v>
      </c>
      <c r="F8" s="9">
        <v>1926288.4</v>
      </c>
      <c r="G8" s="9">
        <f t="shared" si="2"/>
        <v>1906697.4600000004</v>
      </c>
    </row>
    <row r="9" spans="1:7">
      <c r="A9" s="18" t="s">
        <v>325</v>
      </c>
      <c r="B9" s="9">
        <v>22236346.809999999</v>
      </c>
      <c r="C9" s="9">
        <v>4344841.97</v>
      </c>
      <c r="D9" s="9">
        <f t="shared" si="1"/>
        <v>26581188.779999997</v>
      </c>
      <c r="E9" s="9">
        <v>13914368.15</v>
      </c>
      <c r="F9" s="9">
        <v>13914368.15</v>
      </c>
      <c r="G9" s="9">
        <f t="shared" si="2"/>
        <v>12666820.629999997</v>
      </c>
    </row>
    <row r="10" spans="1:7">
      <c r="A10" s="18" t="s">
        <v>326</v>
      </c>
      <c r="B10" s="9">
        <v>654457.31999999995</v>
      </c>
      <c r="C10" s="9">
        <v>4915.71</v>
      </c>
      <c r="D10" s="9">
        <f t="shared" si="1"/>
        <v>659373.02999999991</v>
      </c>
      <c r="E10" s="9">
        <v>421173.69</v>
      </c>
      <c r="F10" s="9">
        <v>421173.69</v>
      </c>
      <c r="G10" s="9">
        <f t="shared" si="2"/>
        <v>238199.33999999991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92</v>
      </c>
      <c r="B15" s="9"/>
      <c r="C15" s="9"/>
      <c r="D15" s="9"/>
      <c r="E15" s="9"/>
      <c r="F15" s="9"/>
      <c r="G15" s="9"/>
    </row>
    <row r="16" spans="1:7">
      <c r="A16" s="19" t="s">
        <v>93</v>
      </c>
      <c r="B16" s="8">
        <f>SUM(B17:B24)</f>
        <v>44189443.999999993</v>
      </c>
      <c r="C16" s="8">
        <f t="shared" ref="C16:G16" si="3">SUM(C17:C24)</f>
        <v>1676400.5099999998</v>
      </c>
      <c r="D16" s="8">
        <f t="shared" si="3"/>
        <v>45865844.509999998</v>
      </c>
      <c r="E16" s="8">
        <f t="shared" si="3"/>
        <v>29384309.649999999</v>
      </c>
      <c r="F16" s="8">
        <f t="shared" si="3"/>
        <v>29384309.649999999</v>
      </c>
      <c r="G16" s="8">
        <f t="shared" si="3"/>
        <v>16481534.859999998</v>
      </c>
    </row>
    <row r="17" spans="1:7">
      <c r="A17" s="18" t="s">
        <v>322</v>
      </c>
      <c r="B17" s="9">
        <v>4110334.06</v>
      </c>
      <c r="C17" s="9">
        <v>5054.32</v>
      </c>
      <c r="D17" s="9">
        <f>B17+C17</f>
        <v>4115388.38</v>
      </c>
      <c r="E17" s="9">
        <v>2082696.76</v>
      </c>
      <c r="F17" s="9">
        <v>2082696.76</v>
      </c>
      <c r="G17" s="9">
        <f t="shared" ref="G17:G24" si="4">D17-E17</f>
        <v>2032691.6199999999</v>
      </c>
    </row>
    <row r="18" spans="1:7">
      <c r="A18" s="18" t="s">
        <v>323</v>
      </c>
      <c r="B18" s="9">
        <v>26957152.149999999</v>
      </c>
      <c r="C18" s="9">
        <v>1114261.52</v>
      </c>
      <c r="D18" s="9">
        <f t="shared" ref="D18:D24" si="5">B18+C18</f>
        <v>28071413.669999998</v>
      </c>
      <c r="E18" s="9">
        <v>18756528.289999999</v>
      </c>
      <c r="F18" s="9">
        <v>18756528.289999999</v>
      </c>
      <c r="G18" s="9">
        <f t="shared" si="4"/>
        <v>9314885.379999999</v>
      </c>
    </row>
    <row r="19" spans="1:7">
      <c r="A19" s="18" t="s">
        <v>324</v>
      </c>
      <c r="B19" s="9">
        <v>1937242.22</v>
      </c>
      <c r="C19" s="9">
        <v>18562.64</v>
      </c>
      <c r="D19" s="9">
        <f t="shared" si="5"/>
        <v>1955804.8599999999</v>
      </c>
      <c r="E19" s="9">
        <v>1118432.3400000001</v>
      </c>
      <c r="F19" s="9">
        <v>1118432.3400000001</v>
      </c>
      <c r="G19" s="9">
        <f t="shared" si="4"/>
        <v>837372.51999999979</v>
      </c>
    </row>
    <row r="20" spans="1:7">
      <c r="A20" s="18" t="s">
        <v>325</v>
      </c>
      <c r="B20" s="9">
        <v>10530258.25</v>
      </c>
      <c r="C20" s="9">
        <v>533606.31999999995</v>
      </c>
      <c r="D20" s="9">
        <f t="shared" si="5"/>
        <v>11063864.57</v>
      </c>
      <c r="E20" s="9">
        <v>7007047.0199999996</v>
      </c>
      <c r="F20" s="9">
        <v>7007047.0199999996</v>
      </c>
      <c r="G20" s="9">
        <f t="shared" si="4"/>
        <v>4056817.5500000007</v>
      </c>
    </row>
    <row r="21" spans="1:7">
      <c r="A21" s="18" t="s">
        <v>326</v>
      </c>
      <c r="B21" s="9">
        <v>654457.31999999995</v>
      </c>
      <c r="C21" s="9">
        <v>4915.71</v>
      </c>
      <c r="D21" s="9">
        <f t="shared" si="5"/>
        <v>659373.02999999991</v>
      </c>
      <c r="E21" s="9">
        <v>419605.24</v>
      </c>
      <c r="F21" s="9">
        <v>419605.24</v>
      </c>
      <c r="G21" s="9">
        <f t="shared" si="4"/>
        <v>239767.78999999992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105279655.55999999</v>
      </c>
      <c r="C26" s="8">
        <f t="shared" ref="C26:G26" si="6">C5+C16</f>
        <v>9480940.6499999985</v>
      </c>
      <c r="D26" s="8">
        <f t="shared" si="6"/>
        <v>114760596.21000001</v>
      </c>
      <c r="E26" s="8">
        <f t="shared" si="6"/>
        <v>69494950.199999988</v>
      </c>
      <c r="F26" s="8">
        <f t="shared" si="6"/>
        <v>69494950.199999988</v>
      </c>
      <c r="G26" s="8">
        <f t="shared" si="6"/>
        <v>45265646.00999999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8" spans="1:7" ht="15">
      <c r="A28" s="87" t="s">
        <v>330</v>
      </c>
      <c r="B28" s="86"/>
      <c r="C28" s="86"/>
      <c r="D28" s="86"/>
      <c r="E28" s="86"/>
    </row>
    <row r="29" spans="1:7" ht="12.75">
      <c r="A29" s="1"/>
      <c r="B29" s="1"/>
      <c r="C29" s="1"/>
      <c r="D29" s="1"/>
      <c r="E29" s="1"/>
    </row>
    <row r="30" spans="1:7" ht="12.75">
      <c r="A30" s="1"/>
      <c r="B30" s="1"/>
      <c r="C30" s="1"/>
      <c r="D30" s="1"/>
      <c r="E30" s="1"/>
    </row>
    <row r="31" spans="1:7" ht="12.75">
      <c r="A31" s="1"/>
      <c r="B31" s="1"/>
      <c r="C31" s="1"/>
      <c r="D31" s="1"/>
      <c r="E31" s="1"/>
    </row>
    <row r="32" spans="1:7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90" t="s">
        <v>331</v>
      </c>
      <c r="C34" s="84" t="s">
        <v>332</v>
      </c>
      <c r="D34" s="84"/>
      <c r="E34" s="84"/>
    </row>
    <row r="35" spans="1:5">
      <c r="A35" s="88" t="s">
        <v>333</v>
      </c>
      <c r="C35" s="83" t="s">
        <v>334</v>
      </c>
      <c r="D35" s="83"/>
      <c r="E35" s="83"/>
    </row>
    <row r="36" spans="1:5">
      <c r="A36" s="89" t="s">
        <v>335</v>
      </c>
      <c r="C36" s="91" t="s">
        <v>336</v>
      </c>
      <c r="D36" s="91"/>
      <c r="E36" s="91"/>
    </row>
  </sheetData>
  <mergeCells count="5">
    <mergeCell ref="A1:G1"/>
    <mergeCell ref="B2:F2"/>
    <mergeCell ref="C34:E34"/>
    <mergeCell ref="C35:E35"/>
    <mergeCell ref="C36:E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9"/>
  <sheetViews>
    <sheetView tabSelected="1" topLeftCell="A58" workbookViewId="0">
      <selection activeCell="K92" sqref="K92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94</v>
      </c>
      <c r="B5" s="80"/>
      <c r="C5" s="8">
        <f>C6+C16+C25+C36</f>
        <v>61090211.560000002</v>
      </c>
      <c r="D5" s="8">
        <f t="shared" ref="D5:H5" si="0">D6+D16+D25+D36</f>
        <v>7804540.1399999997</v>
      </c>
      <c r="E5" s="8">
        <f t="shared" si="0"/>
        <v>68894751.700000003</v>
      </c>
      <c r="F5" s="8">
        <f t="shared" si="0"/>
        <v>40110640.549999997</v>
      </c>
      <c r="G5" s="8">
        <f t="shared" si="0"/>
        <v>40110640.549999997</v>
      </c>
      <c r="H5" s="8">
        <f t="shared" si="0"/>
        <v>28784111.150000002</v>
      </c>
    </row>
    <row r="6" spans="1:8" ht="12.75" customHeight="1">
      <c r="A6" s="58" t="s">
        <v>95</v>
      </c>
      <c r="B6" s="59"/>
      <c r="C6" s="8">
        <f>SUM(C7:C14)</f>
        <v>654457.31999999995</v>
      </c>
      <c r="D6" s="8">
        <f t="shared" ref="D6:H6" si="1">SUM(D7:D14)</f>
        <v>4915.71</v>
      </c>
      <c r="E6" s="8">
        <f t="shared" si="1"/>
        <v>659373.02999999991</v>
      </c>
      <c r="F6" s="8">
        <f t="shared" si="1"/>
        <v>421173.69</v>
      </c>
      <c r="G6" s="8">
        <f t="shared" si="1"/>
        <v>421173.69</v>
      </c>
      <c r="H6" s="8">
        <f t="shared" si="1"/>
        <v>238199.33999999991</v>
      </c>
    </row>
    <row r="7" spans="1:8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265</v>
      </c>
      <c r="B9" s="40" t="s">
        <v>98</v>
      </c>
      <c r="C9" s="9">
        <v>654457.31999999995</v>
      </c>
      <c r="D9" s="9">
        <v>4915.71</v>
      </c>
      <c r="E9" s="9">
        <f t="shared" si="2"/>
        <v>659373.02999999991</v>
      </c>
      <c r="F9" s="9">
        <v>421173.69</v>
      </c>
      <c r="G9" s="9">
        <v>421173.69</v>
      </c>
      <c r="H9" s="9">
        <f t="shared" si="3"/>
        <v>238199.33999999991</v>
      </c>
    </row>
    <row r="10" spans="1:8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104</v>
      </c>
      <c r="B16" s="73"/>
      <c r="C16" s="8">
        <f>SUM(C17:C23)</f>
        <v>60435754.240000002</v>
      </c>
      <c r="D16" s="8">
        <f t="shared" ref="D16:G16" si="4">SUM(D17:D23)</f>
        <v>7799624.4299999997</v>
      </c>
      <c r="E16" s="8">
        <f t="shared" si="4"/>
        <v>68235378.670000002</v>
      </c>
      <c r="F16" s="8">
        <f t="shared" si="4"/>
        <v>39689466.859999999</v>
      </c>
      <c r="G16" s="8">
        <f t="shared" si="4"/>
        <v>39689466.859999999</v>
      </c>
      <c r="H16" s="8">
        <f t="shared" si="3"/>
        <v>28545911.810000002</v>
      </c>
    </row>
    <row r="17" spans="1:8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275</v>
      </c>
      <c r="B21" s="40" t="s">
        <v>109</v>
      </c>
      <c r="C21" s="9">
        <v>60435754.240000002</v>
      </c>
      <c r="D21" s="9">
        <v>7799624.4299999997</v>
      </c>
      <c r="E21" s="9">
        <f t="shared" si="5"/>
        <v>68235378.670000002</v>
      </c>
      <c r="F21" s="9">
        <v>39689466.859999999</v>
      </c>
      <c r="G21" s="9">
        <v>39689466.859999999</v>
      </c>
      <c r="H21" s="9">
        <f t="shared" si="3"/>
        <v>28545911.810000002</v>
      </c>
    </row>
    <row r="22" spans="1:8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112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122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127</v>
      </c>
      <c r="B42" s="73"/>
      <c r="C42" s="8">
        <f>C43+C53+C62+C73</f>
        <v>44189444</v>
      </c>
      <c r="D42" s="8">
        <f t="shared" ref="D42:G42" si="10">D43+D53+D62+D73</f>
        <v>1676400.51</v>
      </c>
      <c r="E42" s="8">
        <f t="shared" si="10"/>
        <v>45865844.509999998</v>
      </c>
      <c r="F42" s="8">
        <f t="shared" si="10"/>
        <v>29384309.649999999</v>
      </c>
      <c r="G42" s="8">
        <f t="shared" si="10"/>
        <v>29384309.649999999</v>
      </c>
      <c r="H42" s="8">
        <f t="shared" si="3"/>
        <v>16481534.859999999</v>
      </c>
    </row>
    <row r="43" spans="1:8" ht="12.75">
      <c r="A43" s="58" t="s">
        <v>95</v>
      </c>
      <c r="B43" s="73"/>
      <c r="C43" s="8">
        <f>SUM(C44:C51)</f>
        <v>654457.31999999995</v>
      </c>
      <c r="D43" s="8">
        <f t="shared" ref="D43:G43" si="11">SUM(D44:D51)</f>
        <v>4915.71</v>
      </c>
      <c r="E43" s="8">
        <f t="shared" si="11"/>
        <v>659373.02999999991</v>
      </c>
      <c r="F43" s="8">
        <f t="shared" si="11"/>
        <v>419605.24</v>
      </c>
      <c r="G43" s="8">
        <f t="shared" si="11"/>
        <v>419605.24</v>
      </c>
      <c r="H43" s="8">
        <f t="shared" si="3"/>
        <v>239767.78999999992</v>
      </c>
    </row>
    <row r="44" spans="1:8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293</v>
      </c>
      <c r="B46" s="40" t="s">
        <v>98</v>
      </c>
      <c r="C46" s="9">
        <v>654457.31999999995</v>
      </c>
      <c r="D46" s="9">
        <v>4915.71</v>
      </c>
      <c r="E46" s="9">
        <f t="shared" si="12"/>
        <v>659373.02999999991</v>
      </c>
      <c r="F46" s="9">
        <v>419605.24</v>
      </c>
      <c r="G46" s="9">
        <v>419605.24</v>
      </c>
      <c r="H46" s="9">
        <f t="shared" si="3"/>
        <v>239767.78999999992</v>
      </c>
    </row>
    <row r="47" spans="1:8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104</v>
      </c>
      <c r="B53" s="73"/>
      <c r="C53" s="8">
        <f>SUM(C54:C60)</f>
        <v>43534986.68</v>
      </c>
      <c r="D53" s="8">
        <f t="shared" ref="D53:G53" si="13">SUM(D54:D60)</f>
        <v>1671484.8</v>
      </c>
      <c r="E53" s="8">
        <f t="shared" si="13"/>
        <v>45206471.479999997</v>
      </c>
      <c r="F53" s="8">
        <f t="shared" si="13"/>
        <v>28964704.41</v>
      </c>
      <c r="G53" s="8">
        <f t="shared" si="13"/>
        <v>28964704.41</v>
      </c>
      <c r="H53" s="8">
        <f t="shared" si="3"/>
        <v>16241767.069999997</v>
      </c>
    </row>
    <row r="54" spans="1:8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303</v>
      </c>
      <c r="B58" s="40" t="s">
        <v>109</v>
      </c>
      <c r="C58" s="9">
        <v>43534986.68</v>
      </c>
      <c r="D58" s="9">
        <v>1671484.8</v>
      </c>
      <c r="E58" s="9">
        <f t="shared" si="14"/>
        <v>45206471.479999997</v>
      </c>
      <c r="F58" s="9">
        <v>28964704.41</v>
      </c>
      <c r="G58" s="9">
        <v>28964704.41</v>
      </c>
      <c r="H58" s="9">
        <f t="shared" si="3"/>
        <v>16241767.069999997</v>
      </c>
    </row>
    <row r="59" spans="1:8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112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122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105279655.56</v>
      </c>
      <c r="D79" s="8">
        <f t="shared" ref="D79:H79" si="20">D5+D42</f>
        <v>9480940.6500000004</v>
      </c>
      <c r="E79" s="8">
        <f t="shared" si="20"/>
        <v>114760596.21000001</v>
      </c>
      <c r="F79" s="8">
        <f t="shared" si="20"/>
        <v>69494950.199999988</v>
      </c>
      <c r="G79" s="8">
        <f t="shared" si="20"/>
        <v>69494950.199999988</v>
      </c>
      <c r="H79" s="8">
        <f t="shared" si="20"/>
        <v>45265646.010000005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1" spans="1:6" ht="15">
      <c r="A81" s="87" t="s">
        <v>330</v>
      </c>
      <c r="B81" s="86"/>
      <c r="C81" s="86"/>
      <c r="D81" s="86"/>
      <c r="E81" s="86"/>
      <c r="F81" s="85"/>
    </row>
    <row r="82" spans="1:6" ht="12.75">
      <c r="A82" s="1"/>
      <c r="B82" s="1"/>
      <c r="C82" s="1"/>
      <c r="D82" s="1"/>
      <c r="E82" s="1"/>
      <c r="F82" s="85"/>
    </row>
    <row r="83" spans="1:6" ht="12.75">
      <c r="A83" s="1"/>
      <c r="B83" s="1"/>
      <c r="C83" s="1"/>
      <c r="D83" s="1"/>
      <c r="E83" s="1"/>
      <c r="F83" s="85"/>
    </row>
    <row r="84" spans="1:6" ht="12.75">
      <c r="A84" s="1"/>
      <c r="B84" s="1"/>
      <c r="C84" s="1"/>
      <c r="D84" s="1"/>
      <c r="E84" s="1"/>
      <c r="F84" s="85"/>
    </row>
    <row r="85" spans="1:6" ht="12.75">
      <c r="A85" s="1"/>
      <c r="B85" s="1"/>
      <c r="C85" s="1"/>
      <c r="D85" s="1"/>
      <c r="E85" s="1"/>
      <c r="F85" s="85"/>
    </row>
    <row r="86" spans="1:6" ht="12.75">
      <c r="A86" s="1"/>
      <c r="B86" s="1"/>
      <c r="C86" s="1"/>
      <c r="D86" s="1"/>
      <c r="E86" s="1"/>
      <c r="F86" s="85"/>
    </row>
    <row r="87" spans="1:6" ht="12.75">
      <c r="B87" s="90" t="s">
        <v>331</v>
      </c>
      <c r="C87" s="84" t="s">
        <v>332</v>
      </c>
      <c r="D87" s="84"/>
      <c r="E87" s="84"/>
      <c r="F87" s="85"/>
    </row>
    <row r="88" spans="1:6">
      <c r="B88" s="88" t="s">
        <v>333</v>
      </c>
      <c r="C88" s="83" t="s">
        <v>334</v>
      </c>
      <c r="D88" s="83"/>
      <c r="E88" s="83"/>
      <c r="F88" s="85"/>
    </row>
    <row r="89" spans="1:6">
      <c r="B89" s="89" t="s">
        <v>335</v>
      </c>
      <c r="C89" s="91" t="s">
        <v>336</v>
      </c>
      <c r="D89" s="91"/>
      <c r="E89" s="91"/>
      <c r="F89" s="85"/>
    </row>
  </sheetData>
  <mergeCells count="18">
    <mergeCell ref="C87:E87"/>
    <mergeCell ref="C88:E88"/>
    <mergeCell ref="C89:E89"/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>
      <c r="A4" s="27" t="s">
        <v>129</v>
      </c>
      <c r="B4" s="28">
        <f>B5+B6+B7+B10+B11+B14</f>
        <v>43106342.210000001</v>
      </c>
      <c r="C4" s="28">
        <f t="shared" ref="C4:G4" si="0">C5+C6+C7+C10+C11+C14</f>
        <v>1682427.16</v>
      </c>
      <c r="D4" s="28">
        <f t="shared" si="0"/>
        <v>44788769.369999997</v>
      </c>
      <c r="E4" s="28">
        <f t="shared" si="0"/>
        <v>28318070.870000001</v>
      </c>
      <c r="F4" s="28">
        <f t="shared" si="0"/>
        <v>28318070.870000001</v>
      </c>
      <c r="G4" s="28">
        <f t="shared" si="0"/>
        <v>16470698.499999996</v>
      </c>
    </row>
    <row r="5" spans="1:7">
      <c r="A5" s="29" t="s">
        <v>130</v>
      </c>
      <c r="B5" s="9">
        <v>43106342.210000001</v>
      </c>
      <c r="C5" s="9">
        <v>1682427.16</v>
      </c>
      <c r="D5" s="8">
        <f>B5+C5</f>
        <v>44788769.369999997</v>
      </c>
      <c r="E5" s="9">
        <v>28318070.870000001</v>
      </c>
      <c r="F5" s="9">
        <v>28318070.870000001</v>
      </c>
      <c r="G5" s="8">
        <f>D5-E5</f>
        <v>16470698.499999996</v>
      </c>
    </row>
    <row r="6" spans="1:7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140</v>
      </c>
      <c r="B16" s="8">
        <f>B17+B18+B19+B22+B23+B26</f>
        <v>39322801</v>
      </c>
      <c r="C16" s="8">
        <f t="shared" ref="C16:G16" si="6">C17+C18+C19+C22+C23+C26</f>
        <v>1329021</v>
      </c>
      <c r="D16" s="8">
        <f t="shared" si="6"/>
        <v>40651822</v>
      </c>
      <c r="E16" s="8">
        <f t="shared" si="6"/>
        <v>25510234.800000001</v>
      </c>
      <c r="F16" s="8">
        <f t="shared" si="6"/>
        <v>25510234.800000001</v>
      </c>
      <c r="G16" s="8">
        <f t="shared" si="6"/>
        <v>15141587.199999999</v>
      </c>
    </row>
    <row r="17" spans="1:7">
      <c r="A17" s="29" t="s">
        <v>130</v>
      </c>
      <c r="B17" s="9">
        <v>39322801</v>
      </c>
      <c r="C17" s="9">
        <v>1329021</v>
      </c>
      <c r="D17" s="8">
        <f t="shared" ref="D17:D18" si="7">B17+C17</f>
        <v>40651822</v>
      </c>
      <c r="E17" s="9">
        <v>25510234.800000001</v>
      </c>
      <c r="F17" s="9">
        <v>25510234.800000001</v>
      </c>
      <c r="G17" s="8">
        <f t="shared" ref="G17:G26" si="8">D17-E17</f>
        <v>15141587.199999999</v>
      </c>
    </row>
    <row r="18" spans="1:7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141</v>
      </c>
      <c r="B27" s="8">
        <f>B4+B16</f>
        <v>82429143.210000008</v>
      </c>
      <c r="C27" s="8">
        <f t="shared" ref="C27:G27" si="13">C4+C16</f>
        <v>3011448.16</v>
      </c>
      <c r="D27" s="8">
        <f t="shared" si="13"/>
        <v>85440591.370000005</v>
      </c>
      <c r="E27" s="8">
        <f t="shared" si="13"/>
        <v>53828305.670000002</v>
      </c>
      <c r="F27" s="8">
        <f t="shared" si="13"/>
        <v>53828305.670000002</v>
      </c>
      <c r="G27" s="8">
        <f t="shared" si="13"/>
        <v>31612285.699999996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2022-10-14T22:47:40Z</cp:lastPrinted>
  <dcterms:created xsi:type="dcterms:W3CDTF">2017-01-11T17:22:36Z</dcterms:created>
  <dcterms:modified xsi:type="dcterms:W3CDTF">2022-10-14T22:48:16Z</dcterms:modified>
</cp:coreProperties>
</file>