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8_{B1C4FEFD-7DB8-4A24-B57B-5B2A929057A1}" xr6:coauthVersionLast="36" xr6:coauthVersionMax="36" xr10:uidLastSave="{00000000-0000-0000-0000-000000000000}"/>
  <bookViews>
    <workbookView xWindow="0" yWindow="0" windowWidth="28800" windowHeight="11625" xr2:uid="{4C9AE3D4-883F-4508-A4E3-68EC31B0F168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D32" i="1"/>
  <c r="G31" i="1"/>
  <c r="H31" i="1" s="1"/>
  <c r="H30" i="1"/>
  <c r="G30" i="1"/>
  <c r="G29" i="1"/>
  <c r="H29" i="1" s="1"/>
  <c r="H28" i="1"/>
  <c r="G28" i="1"/>
  <c r="G27" i="1"/>
  <c r="H27" i="1" s="1"/>
  <c r="H26" i="1"/>
  <c r="G26" i="1"/>
  <c r="F24" i="1"/>
  <c r="E24" i="1"/>
  <c r="K22" i="1"/>
  <c r="H22" i="1"/>
  <c r="G22" i="1"/>
  <c r="H21" i="1"/>
  <c r="G21" i="1"/>
  <c r="K21" i="1" s="1"/>
  <c r="G20" i="1"/>
  <c r="K20" i="1" s="1"/>
  <c r="K19" i="1"/>
  <c r="G19" i="1"/>
  <c r="H19" i="1" s="1"/>
  <c r="G18" i="1"/>
  <c r="K18" i="1" s="1"/>
  <c r="G17" i="1"/>
  <c r="K17" i="1" s="1"/>
  <c r="G16" i="1"/>
  <c r="K16" i="1" s="1"/>
  <c r="F14" i="1"/>
  <c r="E14" i="1"/>
  <c r="E12" i="1" s="1"/>
  <c r="D14" i="1"/>
  <c r="F12" i="1"/>
  <c r="K34" i="1" l="1"/>
  <c r="H34" i="1"/>
  <c r="G14" i="1"/>
  <c r="H14" i="1" s="1"/>
  <c r="H20" i="1"/>
  <c r="D24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<sst xmlns="http://schemas.openxmlformats.org/spreadsheetml/2006/main" count="39" uniqueCount="38">
  <si>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</si>
  <si>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2022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</si>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</sst>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#,##0;\-#,##0;&quot; &quot;"/>
    <numFmt numFmtId="167" formatCode="\-#,##0;#,##0;&quot; &quot;"/>
    <numFmt numFmtId="168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3" borderId="0" xfId="0" applyNumberFormat="1" applyFill="1" applyBorder="1"/>
    <xf numFmtId="167" fontId="0" fillId="3" borderId="0" xfId="0" applyNumberFormat="1" applyFill="1" applyBorder="1"/>
    <xf numFmtId="168" fontId="0" fillId="3" borderId="0" xfId="0" applyNumberFormat="1" applyFill="1" applyBorder="1"/>
    <xf numFmtId="3" fontId="4" fillId="3" borderId="0" xfId="1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6" fontId="0" fillId="3" borderId="0" xfId="0" applyNumberFormat="1" applyFont="1" applyFill="1" applyBorder="1"/>
    <xf numFmtId="167" fontId="4" fillId="3" borderId="0" xfId="4" applyNumberFormat="1" applyFill="1" applyBorder="1"/>
    <xf numFmtId="166" fontId="0" fillId="0" borderId="0" xfId="0" applyNumberFormat="1" applyFill="1" applyBorder="1"/>
    <xf numFmtId="166" fontId="4" fillId="3" borderId="0" xfId="4" applyNumberForma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5">
    <cellStyle name="=C:\WINNT\SYSTEM32\COMMAND.COM" xfId="3" xr:uid="{8C47F570-F181-49B0-A20B-CE8A42041E06}"/>
    <cellStyle name="Millares" xfId="1" builtinId="3"/>
    <cellStyle name="Normal" xfId="0" builtinId="0"/>
    <cellStyle name="Normal 10" xfId="4" xr:uid="{01ADDFFC-D720-4457-B256-74DB9B4BE2EE}"/>
    <cellStyle name="Normal 2" xfId="2" xr:uid="{18A79201-6C17-489B-9788-6C6CCCC13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>
        <row r="17">
          <cell r="D17">
            <v>1701742.68</v>
          </cell>
        </row>
        <row r="18">
          <cell r="D18">
            <v>17688.03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36550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14B0-14A7-4ACF-8BE6-DBC0F2DC9EF2}">
  <sheetPr>
    <pageSetUpPr fitToPage="1"/>
  </sheetPr>
  <dimension ref="A1:Q44"/>
  <sheetViews>
    <sheetView showGridLines="0" tabSelected="1" zoomScale="110" zoomScaleNormal="110" workbookViewId="0">
      <selection activeCell="H12" sqref="H12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6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154398584.25999999</v>
      </c>
      <c r="E12" s="31">
        <f>+E14+E24</f>
        <v>240569905.08999997</v>
      </c>
      <c r="F12" s="31">
        <f>+F14+F24</f>
        <v>236133342.56999999</v>
      </c>
      <c r="G12" s="31">
        <f>+D12+E12-F12</f>
        <v>158835146.77999997</v>
      </c>
      <c r="H12" s="31">
        <f>+G12-D12</f>
        <v>4436562.5199999809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40276979.640000015</v>
      </c>
      <c r="E14" s="36">
        <f>SUM(E16:E22)</f>
        <v>239035024.70999998</v>
      </c>
      <c r="F14" s="36">
        <f>SUM(F16:F22)</f>
        <v>235338907.93000001</v>
      </c>
      <c r="G14" s="31">
        <f>+D14+E14-F14</f>
        <v>43973096.420000017</v>
      </c>
      <c r="H14" s="36">
        <f>+G14-D14</f>
        <v>3696116.7800000012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2">
        <v>38656172.99000001</v>
      </c>
      <c r="E16" s="45">
        <v>144417133.37</v>
      </c>
      <c r="F16" s="46">
        <v>140856190.65000001</v>
      </c>
      <c r="G16" s="47">
        <f>D16+E16-F16</f>
        <v>42217115.710000008</v>
      </c>
      <c r="H16" s="47">
        <v>-5972845.9299999997</v>
      </c>
      <c r="I16" s="43"/>
      <c r="J16" s="5"/>
      <c r="K16" s="38" t="e">
        <f>IF(G16=[1]ESF!#REF!," ","Error")</f>
        <v>#REF!</v>
      </c>
    </row>
    <row r="17" spans="1:14" s="6" customFormat="1" ht="19.5" customHeight="1" x14ac:dyDescent="0.25">
      <c r="A17" s="39"/>
      <c r="B17" s="44" t="s">
        <v>16</v>
      </c>
      <c r="C17" s="44"/>
      <c r="D17" s="42">
        <v>1584256.650000006</v>
      </c>
      <c r="E17" s="45">
        <v>84997950.450000003</v>
      </c>
      <c r="F17" s="46">
        <v>84880464.420000002</v>
      </c>
      <c r="G17" s="47">
        <f t="shared" ref="G17:G22" si="0">D17+E17-F17</f>
        <v>1701742.6800000072</v>
      </c>
      <c r="H17" s="47">
        <v>8418262.4900000002</v>
      </c>
      <c r="I17" s="43"/>
      <c r="J17" s="5"/>
      <c r="K17" s="38" t="str">
        <f>IF(G17=[1]ESF!D17," ","Error")</f>
        <v>Error</v>
      </c>
    </row>
    <row r="18" spans="1:14" s="6" customFormat="1" ht="19.5" customHeight="1" x14ac:dyDescent="0.25">
      <c r="A18" s="39"/>
      <c r="B18" s="44" t="s">
        <v>17</v>
      </c>
      <c r="C18" s="44"/>
      <c r="D18" s="42">
        <v>0</v>
      </c>
      <c r="E18" s="45">
        <v>9619940.8900000006</v>
      </c>
      <c r="F18" s="46">
        <v>9602252.8599999994</v>
      </c>
      <c r="G18" s="47">
        <f t="shared" si="0"/>
        <v>17688.030000001192</v>
      </c>
      <c r="H18" s="47">
        <v>1331777.24</v>
      </c>
      <c r="I18" s="43"/>
      <c r="J18" s="5"/>
      <c r="K18" s="38" t="str">
        <f>IF(G18=[1]ESF!D18," ","Error")</f>
        <v>Error</v>
      </c>
    </row>
    <row r="19" spans="1:14" s="6" customFormat="1" ht="19.5" customHeight="1" x14ac:dyDescent="0.2">
      <c r="A19" s="39"/>
      <c r="B19" s="44" t="s">
        <v>18</v>
      </c>
      <c r="C19" s="44"/>
      <c r="D19" s="42">
        <v>0</v>
      </c>
      <c r="E19" s="42">
        <v>0</v>
      </c>
      <c r="F19" s="42">
        <v>0</v>
      </c>
      <c r="G19" s="48">
        <f t="shared" si="0"/>
        <v>0</v>
      </c>
      <c r="H19" s="48">
        <f t="shared" ref="H19:H22" si="1">G19-D19</f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4" t="s">
        <v>22</v>
      </c>
      <c r="C22" s="44"/>
      <c r="D22" s="49">
        <v>36550</v>
      </c>
      <c r="E22" s="50">
        <v>0</v>
      </c>
      <c r="F22" s="49">
        <v>0</v>
      </c>
      <c r="G22" s="49">
        <f t="shared" si="0"/>
        <v>36550</v>
      </c>
      <c r="H22" s="49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51"/>
      <c r="C23" s="51"/>
      <c r="D23" s="52"/>
      <c r="E23" s="52"/>
      <c r="F23" s="52"/>
      <c r="G23" s="52"/>
      <c r="H23" s="52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114121604.61999997</v>
      </c>
      <c r="E24" s="36">
        <f>SUM(E26:E34)</f>
        <v>1534880.38</v>
      </c>
      <c r="F24" s="36">
        <f>SUM(F26:F34)</f>
        <v>794434.64</v>
      </c>
      <c r="G24" s="36">
        <f>+D24+E24-F24</f>
        <v>114862050.35999997</v>
      </c>
      <c r="H24" s="36">
        <f>+G24-D24</f>
        <v>740445.73999999464</v>
      </c>
      <c r="I24" s="37"/>
      <c r="K24" s="38"/>
    </row>
    <row r="25" spans="1:14" ht="5.0999999999999996" customHeight="1" x14ac:dyDescent="0.2">
      <c r="A25" s="39"/>
      <c r="B25" s="40"/>
      <c r="C25" s="51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v>0</v>
      </c>
      <c r="E26" s="42">
        <v>0</v>
      </c>
      <c r="F26" s="42">
        <v>0</v>
      </c>
      <c r="G26" s="48">
        <f>+D26+E26+F26</f>
        <v>0</v>
      </c>
      <c r="H26" s="48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8">
        <f>+D27+E27+F27</f>
        <v>500000</v>
      </c>
      <c r="H27" s="48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98157471.319999993</v>
      </c>
      <c r="E28" s="42">
        <v>0</v>
      </c>
      <c r="F28" s="42">
        <v>0</v>
      </c>
      <c r="G28" s="42">
        <f>D28+E28-F28</f>
        <v>98157471.319999993</v>
      </c>
      <c r="H28" s="42">
        <f t="shared" ref="H28:H32" si="2">G28-D28</f>
        <v>0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2">
        <v>97015465.48999998</v>
      </c>
      <c r="E29" s="53">
        <v>743465.88</v>
      </c>
      <c r="F29" s="54">
        <v>794434.64</v>
      </c>
      <c r="G29" s="42">
        <f>D29+E29-F29</f>
        <v>96964496.729999974</v>
      </c>
      <c r="H29" s="42">
        <f t="shared" si="2"/>
        <v>-50968.760000005364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55">
        <f t="shared" ref="G30" si="3">D30+E30-F30</f>
        <v>0</v>
      </c>
      <c r="H30" s="55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-81551332.189999998</v>
      </c>
      <c r="E31" s="56">
        <v>791414.5</v>
      </c>
      <c r="F31" s="42">
        <v>0</v>
      </c>
      <c r="G31" s="48">
        <f>D31+E31-F31</f>
        <v>-80759917.689999998</v>
      </c>
      <c r="H31" s="48">
        <f t="shared" si="2"/>
        <v>791414.5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8">
        <f>+D32+E32+F32</f>
        <v>0</v>
      </c>
      <c r="H32" s="55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8">
        <f>+D33+E33+F33</f>
        <v>0</v>
      </c>
      <c r="H33" s="48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8">
        <f>+D34+E34+F34</f>
        <v>0</v>
      </c>
      <c r="H34" s="48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51"/>
      <c r="C35" s="51"/>
      <c r="D35" s="52"/>
      <c r="E35" s="41"/>
      <c r="F35" s="41"/>
      <c r="G35" s="41"/>
      <c r="H35" s="41"/>
      <c r="I35" s="43"/>
      <c r="K35" s="38"/>
    </row>
    <row r="36" spans="1:17" ht="6" customHeight="1" x14ac:dyDescent="0.2">
      <c r="A36" s="57"/>
      <c r="B36" s="58"/>
      <c r="C36" s="58"/>
      <c r="D36" s="58"/>
      <c r="E36" s="58"/>
      <c r="F36" s="58"/>
      <c r="G36" s="58"/>
      <c r="H36" s="58"/>
      <c r="I36" s="59"/>
    </row>
    <row r="37" spans="1:17" ht="6" customHeight="1" x14ac:dyDescent="0.2">
      <c r="A37" s="60"/>
      <c r="B37" s="61"/>
      <c r="C37" s="62"/>
      <c r="E37" s="60"/>
      <c r="F37" s="60"/>
      <c r="G37" s="60"/>
      <c r="H37" s="60"/>
      <c r="I37" s="60"/>
    </row>
    <row r="38" spans="1:17" ht="15" customHeight="1" x14ac:dyDescent="0.2">
      <c r="A38" s="6"/>
      <c r="B38" s="64" t="s">
        <v>33</v>
      </c>
      <c r="C38" s="64"/>
      <c r="D38" s="64"/>
      <c r="E38" s="64"/>
      <c r="F38" s="64"/>
      <c r="G38" s="64"/>
      <c r="H38" s="64"/>
      <c r="I38" s="65"/>
      <c r="J38" s="6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5"/>
      <c r="C39" s="66"/>
      <c r="D39" s="67"/>
      <c r="E39" s="67"/>
      <c r="F39" s="6"/>
      <c r="G39" s="68"/>
      <c r="H39" s="66"/>
      <c r="I39" s="67"/>
      <c r="J39" s="6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9"/>
      <c r="C40" s="69"/>
      <c r="D40" s="67"/>
      <c r="E40" s="70"/>
      <c r="F40" s="70"/>
      <c r="G40" s="70"/>
      <c r="H40" s="71"/>
      <c r="I40" s="67"/>
      <c r="J40" s="6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72" t="s">
        <v>34</v>
      </c>
      <c r="C41" s="72"/>
      <c r="D41" s="73"/>
      <c r="E41" s="74" t="s">
        <v>35</v>
      </c>
      <c r="F41" s="74"/>
      <c r="G41" s="74"/>
      <c r="H41" s="75"/>
      <c r="I41" s="76"/>
      <c r="J41" s="6"/>
      <c r="P41" s="6"/>
      <c r="Q41" s="6"/>
    </row>
    <row r="42" spans="1:17" ht="27.75" customHeight="1" x14ac:dyDescent="0.2">
      <c r="A42" s="6"/>
      <c r="B42" s="77" t="s">
        <v>36</v>
      </c>
      <c r="C42" s="77"/>
      <c r="D42" s="78"/>
      <c r="E42" s="79" t="s">
        <v>37</v>
      </c>
      <c r="F42" s="79"/>
      <c r="G42" s="79"/>
      <c r="H42" s="80"/>
      <c r="I42" s="76"/>
      <c r="J42" s="6"/>
      <c r="P42" s="6"/>
      <c r="Q42" s="6"/>
    </row>
    <row r="43" spans="1:17" x14ac:dyDescent="0.2">
      <c r="B43" s="6"/>
      <c r="C43" s="6"/>
      <c r="D43" s="81"/>
      <c r="E43" s="6"/>
      <c r="F43" s="6"/>
      <c r="G43" s="6"/>
    </row>
    <row r="44" spans="1:17" x14ac:dyDescent="0.2">
      <c r="B44" s="6"/>
      <c r="C44" s="6"/>
      <c r="D44" s="81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2022-10-12T15:11:34Z</dcterms:created>
  <dcterms:modified xsi:type="dcterms:W3CDTF">2022-10-12T15:12:04Z</dcterms:modified>
</cp:coreProperties>
</file>