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LDF 3T\6._IDF\"/>
    </mc:Choice>
  </mc:AlternateContent>
  <bookViews>
    <workbookView xWindow="0" yWindow="0" windowWidth="28800" windowHeight="12330" tabRatio="595" activeTab="6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2" state="hidden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F6b!$A$3:$G$27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8" l="1"/>
  <c r="C5" i="8"/>
  <c r="D5" i="8"/>
  <c r="E5" i="8"/>
  <c r="F5" i="8"/>
  <c r="G5" i="8"/>
  <c r="B5" i="8"/>
  <c r="B26" i="8" s="1"/>
  <c r="D16" i="8"/>
  <c r="E16" i="8"/>
  <c r="F16" i="8"/>
  <c r="G16" i="8"/>
  <c r="B16" i="8"/>
  <c r="C16" i="8"/>
  <c r="D26" i="8" l="1"/>
  <c r="G26" i="8"/>
  <c r="C26" i="8"/>
  <c r="E26" i="8"/>
  <c r="D5" i="10"/>
  <c r="G5" i="10" s="1"/>
  <c r="G4" i="10" s="1"/>
  <c r="F75" i="1" l="1"/>
  <c r="F68" i="1"/>
  <c r="F63" i="1"/>
  <c r="F79" i="1" s="1"/>
  <c r="F57" i="1"/>
  <c r="F42" i="1"/>
  <c r="F38" i="1"/>
  <c r="F31" i="1"/>
  <c r="F27" i="1"/>
  <c r="F23" i="1"/>
  <c r="F19" i="1"/>
  <c r="F9" i="1"/>
  <c r="C60" i="1"/>
  <c r="C47" i="1"/>
  <c r="C62" i="1" s="1"/>
  <c r="C41" i="1"/>
  <c r="C38" i="1"/>
  <c r="C31" i="1"/>
  <c r="C25" i="1"/>
  <c r="C17" i="1"/>
  <c r="C9" i="1"/>
  <c r="F47" i="1" l="1"/>
  <c r="F59" i="1" s="1"/>
  <c r="F81" i="1" s="1"/>
  <c r="F18" i="2"/>
  <c r="G73" i="9" l="1"/>
  <c r="G62" i="9"/>
  <c r="G53" i="9"/>
  <c r="G43" i="9"/>
  <c r="G36" i="9"/>
  <c r="G25" i="9"/>
  <c r="G16" i="9"/>
  <c r="G6" i="9"/>
  <c r="F73" i="9"/>
  <c r="F62" i="9"/>
  <c r="F53" i="9"/>
  <c r="F43" i="9"/>
  <c r="F36" i="9"/>
  <c r="F25" i="9"/>
  <c r="F16" i="9"/>
  <c r="F6" i="9"/>
  <c r="D73" i="9"/>
  <c r="D62" i="9"/>
  <c r="D53" i="9"/>
  <c r="D43" i="9"/>
  <c r="D42" i="9" s="1"/>
  <c r="D36" i="9"/>
  <c r="D25" i="9"/>
  <c r="D16" i="9"/>
  <c r="D6" i="9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F42" i="9" l="1"/>
  <c r="G42" i="9"/>
  <c r="F79" i="11"/>
  <c r="G79" i="11"/>
  <c r="F4" i="11"/>
  <c r="G4" i="11"/>
  <c r="D5" i="9"/>
  <c r="D78" i="9" s="1"/>
  <c r="F5" i="9"/>
  <c r="D79" i="11"/>
  <c r="D4" i="11"/>
  <c r="G5" i="9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78" i="9" l="1"/>
  <c r="G78" i="9"/>
  <c r="G154" i="11"/>
  <c r="F154" i="11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7" i="10" s="1"/>
  <c r="G8" i="10"/>
  <c r="F7" i="10"/>
  <c r="F4" i="10" s="1"/>
  <c r="E7" i="10"/>
  <c r="E4" i="10" s="1"/>
  <c r="D7" i="10"/>
  <c r="C7" i="10"/>
  <c r="C4" i="10" s="1"/>
  <c r="B7" i="10"/>
  <c r="B4" i="10" s="1"/>
  <c r="D6" i="10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B51" i="4"/>
  <c r="D50" i="4"/>
  <c r="C50" i="4"/>
  <c r="C49" i="4" s="1"/>
  <c r="B50" i="4"/>
  <c r="D48" i="4"/>
  <c r="C48" i="4"/>
  <c r="B48" i="4"/>
  <c r="D40" i="4"/>
  <c r="C40" i="4"/>
  <c r="B40" i="4"/>
  <c r="D37" i="4"/>
  <c r="C37" i="4"/>
  <c r="C44" i="4" s="1"/>
  <c r="C8" i="4" s="1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2" i="2"/>
  <c r="F11" i="2"/>
  <c r="F10" i="2"/>
  <c r="H9" i="2"/>
  <c r="G9" i="2"/>
  <c r="E9" i="2"/>
  <c r="D9" i="2"/>
  <c r="C9" i="2"/>
  <c r="B9" i="2"/>
  <c r="C27" i="10" l="1"/>
  <c r="D64" i="4"/>
  <c r="D8" i="2"/>
  <c r="D20" i="2" s="1"/>
  <c r="I20" i="3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C64" i="4"/>
  <c r="C72" i="4" s="1"/>
  <c r="C74" i="4" s="1"/>
  <c r="C57" i="4"/>
  <c r="C59" i="4" s="1"/>
  <c r="B49" i="4"/>
  <c r="B44" i="4"/>
  <c r="D72" i="4"/>
  <c r="D74" i="4" s="1"/>
  <c r="D57" i="4"/>
  <c r="D59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G20" i="3"/>
  <c r="H20" i="3"/>
  <c r="D4" i="10"/>
  <c r="G6" i="10"/>
  <c r="H46" i="9"/>
  <c r="E43" i="9"/>
  <c r="E73" i="9"/>
  <c r="H73" i="9" s="1"/>
  <c r="H75" i="9"/>
  <c r="E36" i="9"/>
  <c r="H36" i="9" s="1"/>
  <c r="E62" i="9"/>
  <c r="H62" i="9" s="1"/>
  <c r="H64" i="9"/>
  <c r="G16" i="10"/>
  <c r="G27" i="10" s="1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B57" i="4"/>
  <c r="B59" i="4" s="1"/>
  <c r="F9" i="2"/>
  <c r="F8" i="2" s="1"/>
  <c r="F20" i="2" s="1"/>
  <c r="D27" i="10" l="1"/>
  <c r="C78" i="9"/>
  <c r="H5" i="9"/>
  <c r="D65" i="6"/>
  <c r="G41" i="6"/>
  <c r="G70" i="6" s="1"/>
  <c r="G42" i="6"/>
  <c r="D41" i="6"/>
  <c r="E42" i="9"/>
  <c r="H42" i="9" s="1"/>
  <c r="H43" i="9"/>
  <c r="E5" i="9"/>
  <c r="F70" i="6"/>
  <c r="H78" i="9" l="1"/>
  <c r="D70" i="6"/>
  <c r="E78" i="9"/>
  <c r="E38" i="1"/>
  <c r="E31" i="1"/>
  <c r="E27" i="1"/>
  <c r="E23" i="1"/>
  <c r="E19" i="1"/>
  <c r="E9" i="1"/>
  <c r="E75" i="1" l="1"/>
  <c r="E68" i="1"/>
  <c r="E63" i="1"/>
  <c r="B60" i="1"/>
  <c r="E57" i="1"/>
  <c r="E42" i="1"/>
  <c r="E47" i="1" s="1"/>
  <c r="B41" i="1"/>
  <c r="B38" i="1"/>
  <c r="B31" i="1"/>
  <c r="B25" i="1"/>
  <c r="B9" i="1"/>
  <c r="B47" i="1" l="1"/>
  <c r="B62" i="1" s="1"/>
  <c r="E79" i="1"/>
  <c r="E59" i="1"/>
  <c r="E81" i="1" l="1"/>
</calcChain>
</file>

<file path=xl/sharedStrings.xml><?xml version="1.0" encoding="utf-8"?>
<sst xmlns="http://schemas.openxmlformats.org/spreadsheetml/2006/main" count="966" uniqueCount="707">
  <si>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</si>
  <si>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</si>
  <si>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</si>
  <si>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</si>
  <si>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</si>
  <si>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</si>
  <si>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</si>
  <si>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</si>
  <si>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</si>
  <si>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</si>
  <si>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</si>
  <si>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</si>
  <si>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</si>
  <si>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</si>
  <si>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</si>
  <si>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</si>
  <si>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</si>
  <si>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</si>
  <si>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</si>
  <si>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</si>
  <si>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</si>
  <si>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</si>
  <si>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</si>
  <si>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</si>
  <si>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</si>
  <si>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</si>
  <si>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</si>
  <si>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</si>
  <si>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</si>
  <si>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</si>
  <si>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</si>
  <si>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</si>
  <si>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</si>
  <si>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</si>
  <si>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</si>
  <si>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</si>
  <si>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</si>
  <si>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</si>
  <si>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</si>
  <si>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</si>
  <si>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</si>
  <si>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</si>
  <si>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</si>
  <si>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</si>
  <si>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</si>
  <si>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</si>
  <si>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</si>
  <si>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</si>
  <si>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</si>
  <si>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</si>
  <si>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</si>
  <si>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</si>
  <si>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</si>
  <si>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</si>
  <si>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</si>
  <si>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</si>
  <si>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</si>
  <si>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</si>
  <si>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</si>
  <si>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</si>
  <si>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</si>
  <si>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</si>
  <si>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</si>
  <si>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</si>
  <si>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</si>
  <si>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</si>
  <si>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</si>
  <si>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</si>
  <si>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</si>
  <si>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</si>
  <si>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</si>
  <si>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</si>
  <si>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</si>
  <si>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</si>
  <si>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</si>
  <si>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</si>
  <si>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</si>
  <si>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</si>
  <si>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</si>
  <si>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</si>
  <si>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</si>
  <si>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</si>
  <si>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</si>
  <si>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</si>
  <si>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</si>
  <si>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</si>
  <si>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</si>
  <si>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</si>
  <si>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</si>
  <si>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</si>
  <si>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</si>
  <si>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</si>
  <si>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</si>
  <si>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</si>
  <si>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</si>
  <si>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</si>
  <si>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</si>
  <si>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</si>
  <si>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</si>
  <si>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</si>
  <si>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</si>
  <si>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</si>
  <si>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</si>
  <si>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</si>
  <si>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</si>
  <si>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</si>
  <si>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</si>
  <si>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</si>
  <si>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</si>
  <si>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</si>
  <si>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</si>
  <si>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</si>
  <si>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</si>
  <si>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</si>
  <si>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</si>
  <si>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</si>
  <si>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</si>
  <si>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</si>
  <si>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</si>
  <si>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</si>
  <si>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</si>
  <si>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</si>
  <si>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</si>
  <si>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</si>
  <si>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</si>
  <si>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</si>
  <si>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</si>
  <si>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</si>
  <si>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</si>
  <si>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</si>
  <si>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</si>
  <si>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</si>
  <si>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</si>
  <si>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</si>
  <si>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</si>
  <si>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</si>
  <si>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</si>
  <si>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</si>
  <si>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</si>
  <si>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</si>
  <si>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</si>
  <si>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</si>
  <si>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</si>
  <si>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</si>
  <si>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</si>
  <si>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</si>
  <si>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</si>
  <si>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</si>
  <si>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</si>
  <si>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</si>
  <si>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</si>
  <si>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</si>
  <si>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</si>
  <si>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</si>
  <si>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</si>
  <si>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</si>
  <si>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</si>
  <si>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</si>
  <si>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</si>
  <si>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</si>
  <si>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</si>
  <si>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</si>
  <si>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</si>
  <si>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</si>
  <si>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</si>
  <si>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</si>
  <si>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</si>
  <si>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</si>
  <si>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</si>
  <si>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</si>
  <si>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</si>
  <si>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</si>
  <si>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</si>
  <si>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</si>
  <si>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</si>
  <si>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</si>
  <si>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</si>
  <si>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</si>
  <si>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</si>
  <si>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</si>
  <si>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</si>
  <si>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</si>
  <si>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</si>
  <si>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</si>
  <si>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</si>
  <si>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</si>
  <si>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</si>
  <si>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</si>
  <si>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</si>
  <si>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</si>
  <si>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</si>
  <si>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</si>
  <si>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</si>
  <si>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</si>
  <si>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</si>
  <si>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</si>
  <si>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</si>
  <si>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</si>
  <si>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</si>
  <si>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</si>
  <si>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</si>
  <si>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</si>
  <si>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</si>
  <si>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</si>
  <si>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</si>
  <si>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</si>
  <si>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</si>
  <si>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</si>
  <si>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</si>
  <si>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</si>
  <si>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</si>
  <si>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</si>
  <si>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</si>
  <si>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</si>
  <si>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</si>
  <si>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</si>
  <si>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</si>
  <si>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</si>
  <si>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</si>
  <si>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</si>
  <si>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</si>
  <si>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</si>
  <si>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</si>
  <si>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</si>
  <si>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</si>
  <si>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</si>
  <si>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</si>
  <si>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</si>
  <si>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</si>
  <si>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</si>
  <si>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</si>
  <si>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</si>
  <si>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</si>
  <si>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</si>
  <si>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</si>
  <si>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</si>
  <si>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</si>
  <si>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</si>
  <si>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</si>
  <si>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</si>
  <si>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</si>
  <si>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</si>
  <si>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</si>
  <si>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</si>
  <si>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</si>
  <si>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</si>
  <si>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</si>
  <si>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</si>
  <si>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</si>
  <si>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</si>
  <si>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</si>
  <si>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</si>
  <si>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</si>
  <si>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</si>
  <si>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</si>
  <si>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</si>
  <si>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</si>
  <si>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</si>
  <si>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</si>
  <si>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</si>
  <si>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</si>
  <si>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</si>
  <si>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</si>
  <si>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</si>
  <si>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</si>
  <si>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</si>
  <si>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</si>
  <si>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</si>
  <si>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</si>
  <si>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</si>
  <si>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</si>
  <si>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</si>
  <si>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</si>
  <si>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</si>
  <si>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</si>
  <si>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</si>
  <si>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</si>
  <si>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</si>
  <si>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</si>
  <si>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</si>
  <si>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</si>
  <si>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</si>
  <si>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</si>
  <si>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</si>
  <si>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</si>
  <si>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</si>
  <si>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</si>
  <si>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</si>
  <si>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</si>
  <si>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</si>
  <si>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</si>
  <si>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</si>
  <si>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</si>
  <si>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</si>
  <si>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</si>
  <si>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</si>
  <si>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</si>
  <si>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</si>
  <si>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</si>
  <si>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</si>
  <si>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</si>
  <si>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</si>
  <si>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</si>
  <si>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</si>
  <si>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</si>
  <si>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</si>
  <si>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</si>
  <si>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</si>
  <si>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</si>
  <si>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</si>
  <si>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</si>
  <si>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</si>
  <si>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</si>
  <si>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</si>
  <si>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</si>
  <si>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</si>
  <si>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</si>
  <si>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</si>
  <si>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</si>
  <si>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</si>
  <si>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</si>
  <si>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</si>
  <si>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</si>
  <si>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</si>
  <si>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</si>
  <si>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</si>
  <si>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</si>
  <si>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</si>
  <si>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</si>
  <si>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</si>
  <si>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</si>
  <si>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</si>
  <si>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</si>
  <si>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</si>
  <si>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</si>
  <si>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</si>
  <si>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</si>
  <si>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</si>
  <si>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</si>
  <si>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</si>
  <si>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</si>
  <si>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</si>
  <si>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</si>
  <si>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</si>
  <si>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</si>
  <si>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</si>
  <si>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</si>
  <si>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</si>
  <si>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</si>
  <si>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</si>
  <si>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</si>
  <si>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</si>
  <si>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</si>
  <si>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</si>
  <si>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</si>
  <si>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</si>
  <si>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</si>
  <si>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</si>
  <si>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</si>
  <si>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</si>
  <si>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</si>
  <si>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</si>
  <si>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</si>
  <si>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</si>
  <si>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</si>
  <si>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</si>
  <si>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</si>
  <si>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</si>
  <si>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</si>
  <si>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</si>
  <si>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</si>
  <si>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</si>
  <si>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</si>
  <si>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</si>
  <si>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</si>
  <si>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</si>
  <si>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</si>
  <si>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</si>
  <si>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</si>
  <si>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</si>
  <si>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</si>
  <si>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</si>
  <si>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</si>
  <si>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</si>
  <si>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</si>
  <si>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</si>
  <si>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</si>
  <si>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</si>
  <si>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</si>
  <si>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</si>
  <si>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</si>
  <si>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</si>
  <si>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</si>
  <si>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</si>
  <si>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</si>
  <si>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</si>
  <si>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</si>
  <si>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</si>
  <si>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</si>
  <si>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</si>
  <si>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</si>
  <si>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</si>
  <si>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</si>
  <si>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</si>
  <si>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</si>
  <si>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</si>
  <si>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</si>
  <si>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</si>
  <si>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</si>
  <si>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</si>
  <si>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</si>
  <si>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</si>
  <si>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</si>
  <si>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</si>
  <si>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</si>
  <si>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</si>
  <si>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</si>
  <si>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</si>
  <si>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</si>
  <si>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</si>
  <si>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</si>
  <si>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</si>
  <si>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</si>
  <si>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</si>
  <si>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</si>
  <si>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</si>
  <si>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</si>
  <si>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</si>
  <si>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</si>
  <si>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</si>
  <si>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</si>
  <si>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</si>
  <si>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</si>
  <si>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</si>
  <si>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</si>
  <si>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</si>
  <si>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</si>
  <si>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</si>
  <si>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</si>
  <si>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</si>
  <si>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</si>
  <si>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</si>
  <si>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</si>
  <si>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</si>
  <si>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</si>
  <si>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</si>
  <si>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</si>
  <si>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</si>
  <si>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</si>
  <si>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</si>
  <si>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</si>
  <si>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</si>
  <si>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</si>
  <si>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</si>
  <si>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</si>
  <si>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</si>
  <si>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</si>
  <si>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</si>
  <si>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</si>
  <si>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</si>
  <si>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</si>
  <si>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</si>
  <si>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</si>
  <si>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</si>
  <si>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</si>
  <si>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</si>
  <si>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</si>
  <si>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</si>
  <si>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</si>
  <si>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</si>
  <si>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</si>
  <si>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</si>
  <si>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</si>
  <si>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</si>
  <si>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</si>
  <si>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</si>
  <si>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</si>
  <si>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</si>
  <si>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</si>
  <si>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</si>
  <si>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</si>
  <si>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</si>
  <si>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</si>
  <si>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</si>
  <si>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</si>
  <si>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</si>
  <si>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</si>
  <si>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</si>
  <si>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</si>
  <si>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</si>
  <si>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</si>
  <si>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</si>
  <si>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</si>
  <si>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</si>
  <si>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</si>
  <si>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</si>
  <si>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</si>
  <si>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</si>
  <si>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</si>
  <si>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</si>
  <si>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</si>
  <si>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</si>
  <si>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</si>
  <si>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</si>
  <si>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</si>
  <si>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</si>
  <si>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</si>
  <si>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</si>
  <si>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</si>
  <si>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</si>
  <si>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</si>
  <si>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</si>
  <si>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</si>
  <si>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</si>
  <si>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</si>
  <si>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</si>
  <si>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</si>
  <si>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</si>
  <si>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</si>
  <si>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</si>
  <si>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</si>
  <si>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</si>
  <si>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</si>
  <si>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</si>
  <si>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</si>
  <si>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</si>
  <si>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</si>
  <si>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</si>
  <si>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</si>
  <si>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</si>
  <si>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</si>
  <si>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</si>
  <si>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</si>
  <si>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</si>
  <si>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</si>
  <si>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</si>
  <si>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</si>
  <si>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</si>
  <si>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</si>
  <si>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</si>
  <si>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</si>
  <si>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</si>
  <si>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</si>
  <si>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</si>
  <si>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</si>
  <si>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</si>
  <si>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</si>
  <si>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</si>
  <si>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</si>
  <si>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</si>
  <si>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</si>
  <si>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</si>
  <si>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</si>
  <si>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</si>
  <si>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</si>
  <si>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</si>
  <si>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</si>
  <si>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</si>
  <si>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</si>
  <si>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</si>
  <si>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</si>
  <si>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</si>
  <si>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</si>
  <si>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</si>
  <si>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</si>
  <si>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</si>
  <si>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</si>
  <si>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</si>
  <si>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</si>
  <si>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</si>
  <si>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</si>
  <si>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</si>
  <si>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</si>
  <si>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</si>
  <si>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</si>
  <si>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</si>
  <si>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</si>
  <si>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</si>
  <si>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</si>
  <si>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</si>
  <si>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</si>
  <si>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</si>
  <si>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</si>
  <si>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</si>
  <si>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</si>
  <si>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</si>
  <si>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</si>
  <si>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</si>
  <si>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</si>
  <si>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</si>
  <si>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</si>
  <si>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</si>
  <si>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</si>
  <si>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</si>
  <si>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</si>
  <si>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</si>
  <si>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</si>
  <si>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</si>
  <si>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</si>
  <si>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</si>
  <si>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</si>
  <si>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</si>
  <si>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</si>
  <si>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</si>
  <si>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</si>
  <si>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</si>
  <si>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</si>
  <si>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</si>
  <si>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</si>
  <si>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</si>
  <si>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</si>
  <si>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Universidad Tecnológica del Norte de Guanajuato</t>
  </si>
  <si>
    <t>0101 DESPACHO DEL C. RECTOR</t>
  </si>
  <si>
    <t>0201 DESPACHO DEL C. SRIO. ACADEMICO</t>
  </si>
  <si>
    <t>0301 DESPACHO DEL C. SRIO. DE VINCULACION</t>
  </si>
  <si>
    <t>0401 ADMINISTRACION Y FINANZAS</t>
  </si>
  <si>
    <t>F. Dependencia o Unidad Administrativa 6</t>
  </si>
  <si>
    <t>G. Dependencia o Unidad Administrativa 7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</si>
  <si>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</si>
  <si>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</si>
  <si>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</si>
  <si>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Encargado de Rectoría</t>
  </si>
  <si>
    <t>Secretario Administrativo</t>
  </si>
  <si>
    <t>MAE. Loth Mariano Pérez Camacho</t>
  </si>
  <si>
    <t>M. en C. Andrés Salvador Casillas Barajas</t>
  </si>
  <si>
    <t>________________________________________________</t>
  </si>
  <si>
    <t>________________________________________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</si>
  <si>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</si>
  <si>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</si>
  <si>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</si>
  <si>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__________________________________________</t>
  </si>
  <si>
    <t>______________________________________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</si>
  <si>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</si>
  <si>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</si>
  <si>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</si>
  <si>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</si>
  <si>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</si>
  <si>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</si>
  <si>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</si>
  <si>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</si>
  <si>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</si>
  <si>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</si>
  <si>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</si>
  <si>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</si>
  <si>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</si>
  <si>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PESOS</t>
  </si>
  <si>
    <t>b. Aprobado</t>
  </si>
  <si>
    <t>c. Ejercido</t>
  </si>
  <si>
    <t>31 DE DICIEMBRE DE 2019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</si>
  <si>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</si>
  <si>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</si>
  <si>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</si>
  <si>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</si>
  <si>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</si>
  <si>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</si>
  <si>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</si>
  <si>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</si>
  <si>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</si>
  <si>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</si>
  <si>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</si>
  <si>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</si>
  <si>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</si>
  <si>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7 Techo de ADEFAS para el ejercicio fiscal (s)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</si>
  <si>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</si>
  <si>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</si>
  <si>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</si>
  <si>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</si>
  <si>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</si>
  <si>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</si>
  <si>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</si>
  <si>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</si>
  <si>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</si>
  <si>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</si>
  <si>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</si>
  <si>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</si>
  <si>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</si>
  <si>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</si>
  <si>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</si>
  <si>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</si>
  <si>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</si>
  <si>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</si>
  <si>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</si>
  <si>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</si>
  <si>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</si>
  <si>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</si>
  <si>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</si>
  <si>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</si>
  <si>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</si>
  <si>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</si>
  <si>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</si>
  <si>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</si>
  <si>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</si>
  <si>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</si>
  <si>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Saldo al 31 de diciembre de 2019 (d)</t>
  </si>
  <si>
    <t>Universidad Tecnológica del Norte de Guanajuato
Guía de Cumplimiento de la Ley de Disciplina Financiera de las Entidades Federativas y Municipios
Del 1 de enero al 31 de Marzo de 2020 (b)</t>
  </si>
  <si>
    <t>31 DE DICIEMBRE DE 2020</t>
  </si>
  <si>
    <t>no aplica</t>
  </si>
  <si>
    <t>0701 ÓRGANO INTERNO DE CONTRO</t>
  </si>
  <si>
    <t>al 30 de Septiembre de 2020 y al 31 de Diciembre de  2019</t>
  </si>
  <si>
    <t>Encargado de Secretaría Administrativa</t>
  </si>
  <si>
    <t>Al 30 de Septiembre de 2020 y al 31 de Diciembre de 2019</t>
  </si>
  <si>
    <t>del 01 de Enero al 30 de Septiembre de 2020</t>
  </si>
  <si>
    <t>Encargado de Secrataría Administrativa</t>
  </si>
  <si>
    <t>Universidad Tecnológica del Norte de Guanajuato
Clasificación por Objeto del Gasto (Capítulo y Concepto)
al 30 de Septiembre de 2020
pesos</t>
  </si>
  <si>
    <t>Universidad Tecnológica del Norte de Guanajuato
Estado Analítico del Ejercicio del Presupuesto de Egresos Detallado - LDF
Clasificación Administrativa
al 30 de Septiembre de 2020
pesos</t>
  </si>
  <si>
    <t>Universidad Tecnológica del Norte de Guanajuato
Estado Analítico del Ejercicio del Presupuesto de Egresos Detallado - LDF
Clasificación Funcional (Finalidad y Función)
al 30 de Septiembre de 2020
pesos</t>
  </si>
  <si>
    <t>Universidad Tecnológica del Norte de Guanajuato
Estado Analítico del Ejercicio del Presupuesto de Egresos Detallado - LDF
Clasificación de Servicios Personales por Categoría
Del 1 de enero al 30 de Septiembre del 2020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</si>
</sst>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10"/>
      <color rgb="FF263238"/>
      <name val="Roboto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0" fontId="22" fillId="0" borderId="0" xfId="15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4" fontId="5" fillId="0" borderId="15" xfId="15" applyNumberFormat="1" applyFont="1" applyBorder="1" applyAlignment="1">
      <alignment vertical="center"/>
    </xf>
    <xf numFmtId="4" fontId="20" fillId="0" borderId="12" xfId="15" applyNumberFormat="1" applyFont="1" applyBorder="1" applyAlignment="1">
      <alignment vertical="center"/>
    </xf>
    <xf numFmtId="4" fontId="5" fillId="0" borderId="12" xfId="15" applyNumberFormat="1" applyFont="1" applyBorder="1" applyAlignment="1">
      <alignment vertical="center"/>
    </xf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4" fontId="5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3" xfId="23" applyNumberFormat="1" applyFont="1" applyBorder="1" applyAlignment="1">
      <alignment vertical="center"/>
    </xf>
    <xf numFmtId="0" fontId="20" fillId="0" borderId="15" xfId="23" applyFont="1" applyBorder="1" applyAlignment="1">
      <alignment horizontal="justify" vertical="center" wrapText="1"/>
    </xf>
    <xf numFmtId="4" fontId="5" fillId="0" borderId="15" xfId="23" applyNumberFormat="1" applyFont="1" applyBorder="1" applyAlignment="1">
      <alignment vertical="center"/>
    </xf>
    <xf numFmtId="0" fontId="20" fillId="0" borderId="12" xfId="23" applyFont="1" applyBorder="1" applyAlignment="1">
      <alignment horizontal="justify" vertical="center" wrapText="1"/>
    </xf>
    <xf numFmtId="0" fontId="5" fillId="0" borderId="12" xfId="23" applyFont="1" applyBorder="1" applyAlignment="1">
      <alignment horizontal="left" vertical="center" wrapText="1"/>
    </xf>
    <xf numFmtId="0" fontId="20" fillId="0" borderId="12" xfId="23" applyFont="1" applyBorder="1" applyAlignment="1">
      <alignment horizontal="left" vertical="center" wrapText="1"/>
    </xf>
    <xf numFmtId="0" fontId="5" fillId="0" borderId="12" xfId="23" applyFont="1" applyBorder="1" applyAlignment="1">
      <alignment horizontal="justify" vertical="center" wrapText="1"/>
    </xf>
    <xf numFmtId="0" fontId="5" fillId="0" borderId="13" xfId="23" applyFont="1" applyBorder="1" applyAlignment="1">
      <alignment horizontal="justify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27" fillId="4" borderId="0" xfId="0" applyFont="1" applyFill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13" applyAlignment="1" applyProtection="1">
      <alignment horizontal="center"/>
      <protection locked="0"/>
    </xf>
    <xf numFmtId="0" fontId="6" fillId="0" borderId="0" xfId="13" applyBorder="1" applyAlignment="1" applyProtection="1">
      <alignment horizontal="center"/>
      <protection locked="0"/>
    </xf>
    <xf numFmtId="0" fontId="21" fillId="0" borderId="0" xfId="0" applyFont="1"/>
    <xf numFmtId="0" fontId="5" fillId="0" borderId="0" xfId="0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15" fillId="0" borderId="0" xfId="0" applyFont="1"/>
    <xf numFmtId="0" fontId="6" fillId="0" borderId="0" xfId="13" applyAlignment="1" applyProtection="1">
      <protection locked="0"/>
    </xf>
    <xf numFmtId="0" fontId="6" fillId="0" borderId="0" xfId="13" applyBorder="1" applyAlignment="1" applyProtection="1">
      <protection locked="0"/>
    </xf>
    <xf numFmtId="0" fontId="32" fillId="0" borderId="0" xfId="0" applyFont="1"/>
    <xf numFmtId="0" fontId="6" fillId="4" borderId="0" xfId="0" applyFont="1" applyFill="1" applyBorder="1" applyAlignment="1">
      <alignment vertical="top"/>
    </xf>
    <xf numFmtId="0" fontId="32" fillId="0" borderId="0" xfId="0" applyFont="1" applyAlignment="1"/>
    <xf numFmtId="0" fontId="32" fillId="0" borderId="0" xfId="2" applyFont="1" applyFill="1" applyBorder="1" applyAlignment="1" applyProtection="1">
      <alignment vertical="top"/>
      <protection locked="0"/>
    </xf>
    <xf numFmtId="0" fontId="6" fillId="0" borderId="0" xfId="13" applyFont="1" applyAlignment="1" applyProtection="1">
      <alignment horizontal="center"/>
      <protection locked="0"/>
    </xf>
    <xf numFmtId="0" fontId="18" fillId="0" borderId="7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center" indent="2"/>
    </xf>
    <xf numFmtId="4" fontId="17" fillId="0" borderId="13" xfId="15" applyNumberFormat="1" applyFont="1" applyFill="1" applyBorder="1" applyAlignment="1">
      <alignment vertical="center"/>
    </xf>
    <xf numFmtId="0" fontId="15" fillId="0" borderId="2" xfId="15" applyFont="1" applyBorder="1"/>
    <xf numFmtId="0" fontId="20" fillId="0" borderId="4" xfId="15" applyFont="1" applyBorder="1" applyAlignment="1">
      <alignment horizontal="left" vertical="center" indent="1"/>
    </xf>
    <xf numFmtId="4" fontId="20" fillId="0" borderId="15" xfId="15" applyNumberFormat="1" applyFont="1" applyFill="1" applyBorder="1" applyAlignment="1">
      <alignment vertical="center"/>
    </xf>
    <xf numFmtId="0" fontId="6" fillId="0" borderId="0" xfId="13" applyAlignment="1" applyProtection="1">
      <alignment horizontal="center"/>
      <protection locked="0"/>
    </xf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4" fontId="23" fillId="3" borderId="8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5" fillId="0" borderId="9" xfId="23" applyFont="1" applyFill="1" applyBorder="1" applyAlignment="1">
      <alignment horizontal="center" vertical="center"/>
    </xf>
    <xf numFmtId="0" fontId="33" fillId="0" borderId="9" xfId="23" applyFont="1" applyBorder="1" applyAlignment="1" applyProtection="1">
      <alignment horizontal="right"/>
      <protection hidden="1"/>
    </xf>
    <xf numFmtId="0" fontId="34" fillId="0" borderId="11" xfId="23" applyFont="1" applyBorder="1" applyAlignment="1">
      <alignment horizontal="left" vertical="center" indent="2"/>
    </xf>
    <xf numFmtId="0" fontId="5" fillId="0" borderId="10" xfId="23" applyFont="1" applyBorder="1" applyProtection="1">
      <protection locked="0"/>
    </xf>
    <xf numFmtId="0" fontId="5" fillId="0" borderId="10" xfId="23" applyFont="1" applyBorder="1" applyAlignment="1">
      <alignment horizontal="center" vertical="center" wrapText="1"/>
    </xf>
    <xf numFmtId="15" fontId="5" fillId="0" borderId="10" xfId="23" applyNumberFormat="1" applyFont="1" applyBorder="1" applyProtection="1">
      <protection locked="0"/>
    </xf>
    <xf numFmtId="0" fontId="5" fillId="0" borderId="10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wrapText="1"/>
      <protection locked="0"/>
    </xf>
    <xf numFmtId="0" fontId="5" fillId="0" borderId="10" xfId="23" applyFont="1" applyBorder="1" applyAlignment="1">
      <alignment horizontal="right" vertical="center"/>
    </xf>
    <xf numFmtId="0" fontId="5" fillId="0" borderId="9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horizontal="center" vertical="center"/>
      <protection locked="0"/>
    </xf>
    <xf numFmtId="4" fontId="5" fillId="0" borderId="10" xfId="23" applyNumberFormat="1" applyFont="1" applyFill="1" applyBorder="1" applyProtection="1">
      <protection locked="0"/>
    </xf>
    <xf numFmtId="4" fontId="5" fillId="0" borderId="10" xfId="23" applyNumberFormat="1" applyFont="1" applyBorder="1" applyProtection="1">
      <protection locked="0"/>
    </xf>
    <xf numFmtId="0" fontId="36" fillId="0" borderId="10" xfId="24" applyFont="1" applyBorder="1" applyProtection="1">
      <protection locked="0"/>
    </xf>
    <xf numFmtId="0" fontId="34" fillId="0" borderId="11" xfId="23" applyFont="1" applyBorder="1" applyAlignment="1">
      <alignment horizontal="left" vertical="center" indent="3"/>
    </xf>
    <xf numFmtId="0" fontId="36" fillId="0" borderId="10" xfId="24" applyFont="1" applyFill="1" applyBorder="1" applyAlignment="1" applyProtection="1">
      <alignment wrapText="1"/>
      <protection locked="0"/>
    </xf>
    <xf numFmtId="0" fontId="34" fillId="0" borderId="11" xfId="23" applyFont="1" applyBorder="1" applyAlignment="1">
      <alignment horizontal="left" vertical="center" wrapText="1" indent="2"/>
    </xf>
    <xf numFmtId="0" fontId="5" fillId="5" borderId="10" xfId="23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left" vertical="center"/>
      <protection locked="0"/>
    </xf>
    <xf numFmtId="4" fontId="5" fillId="0" borderId="10" xfId="23" applyNumberFormat="1" applyFont="1" applyBorder="1" applyAlignment="1" applyProtection="1">
      <alignment horizontal="center"/>
      <protection locked="0"/>
    </xf>
    <xf numFmtId="0" fontId="7" fillId="0" borderId="10" xfId="24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vertical="center" wrapText="1"/>
      <protection locked="0"/>
    </xf>
    <xf numFmtId="4" fontId="5" fillId="5" borderId="10" xfId="23" applyNumberFormat="1" applyFont="1" applyFill="1" applyBorder="1" applyProtection="1">
      <protection locked="0"/>
    </xf>
    <xf numFmtId="0" fontId="5" fillId="5" borderId="10" xfId="23" applyFont="1" applyFill="1" applyBorder="1" applyAlignment="1" applyProtection="1">
      <alignment horizontal="center" vertical="center"/>
      <protection locked="0"/>
    </xf>
    <xf numFmtId="15" fontId="5" fillId="0" borderId="10" xfId="23" applyNumberFormat="1" applyFont="1" applyBorder="1" applyAlignment="1" applyProtection="1">
      <alignment horizontal="center"/>
      <protection locked="0"/>
    </xf>
    <xf numFmtId="0" fontId="33" fillId="0" borderId="9" xfId="2" applyFont="1" applyBorder="1" applyAlignment="1" applyProtection="1">
      <alignment horizontal="center" vertical="center"/>
      <protection hidden="1"/>
    </xf>
    <xf numFmtId="4" fontId="37" fillId="0" borderId="0" xfId="0" applyNumberFormat="1" applyFont="1"/>
    <xf numFmtId="0" fontId="38" fillId="0" borderId="11" xfId="23" applyFont="1" applyFill="1" applyBorder="1" applyAlignment="1">
      <alignment horizontal="left" vertical="center" wrapText="1" indent="1"/>
    </xf>
    <xf numFmtId="0" fontId="5" fillId="0" borderId="10" xfId="23" applyFont="1" applyFill="1" applyBorder="1" applyProtection="1">
      <protection locked="0"/>
    </xf>
    <xf numFmtId="0" fontId="5" fillId="0" borderId="10" xfId="23" applyFont="1" applyFill="1" applyBorder="1" applyAlignment="1">
      <alignment horizontal="center" vertical="center" wrapText="1"/>
    </xf>
    <xf numFmtId="15" fontId="5" fillId="0" borderId="10" xfId="23" applyNumberFormat="1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center" vertical="center"/>
      <protection locked="0"/>
    </xf>
    <xf numFmtId="0" fontId="5" fillId="0" borderId="10" xfId="23" applyFont="1" applyFill="1" applyBorder="1" applyAlignment="1">
      <alignment horizontal="center" vertical="center"/>
    </xf>
    <xf numFmtId="0" fontId="38" fillId="0" borderId="11" xfId="23" applyFont="1" applyBorder="1" applyAlignment="1">
      <alignment horizontal="left" vertical="center" wrapText="1" indent="1"/>
    </xf>
    <xf numFmtId="0" fontId="5" fillId="0" borderId="10" xfId="23" applyFont="1" applyBorder="1" applyAlignment="1" applyProtection="1">
      <alignment horizontal="center" vertical="center" wrapText="1"/>
      <protection locked="0"/>
    </xf>
    <xf numFmtId="15" fontId="5" fillId="0" borderId="0" xfId="23" applyNumberFormat="1" applyFont="1"/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7" fillId="0" borderId="12" xfId="2" applyNumberFormat="1" applyFont="1" applyFill="1" applyBorder="1" applyAlignment="1" applyProtection="1">
      <alignment vertical="top" wrapText="1"/>
      <protection locked="0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7" fillId="3" borderId="12" xfId="2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6" fillId="0" borderId="0" xfId="13" applyBorder="1" applyAlignment="1" applyProtection="1">
      <alignment horizontal="center"/>
      <protection locked="0"/>
    </xf>
    <xf numFmtId="0" fontId="6" fillId="0" borderId="0" xfId="13" applyFont="1" applyAlignment="1" applyProtection="1">
      <alignment horizontal="center"/>
      <protection locked="0"/>
    </xf>
    <xf numFmtId="0" fontId="6" fillId="0" borderId="0" xfId="13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11" fillId="0" borderId="6" xfId="15" applyBorder="1" applyAlignment="1">
      <alignment horizontal="left" vertical="center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23" applyFont="1" applyFill="1" applyBorder="1" applyAlignment="1">
      <alignment horizontal="left" vertical="center" wrapText="1"/>
    </xf>
    <xf numFmtId="0" fontId="20" fillId="0" borderId="11" xfId="23" applyFont="1" applyFill="1" applyBorder="1" applyAlignment="1">
      <alignment horizontal="left" vertical="center" wrapText="1"/>
    </xf>
    <xf numFmtId="0" fontId="20" fillId="0" borderId="16" xfId="23" applyFont="1" applyFill="1" applyBorder="1" applyAlignment="1">
      <alignment horizontal="left" vertical="center" wrapText="1" indent="1"/>
    </xf>
    <xf numFmtId="0" fontId="20" fillId="0" borderId="11" xfId="23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8" fillId="0" borderId="16" xfId="23" applyFont="1" applyFill="1" applyBorder="1" applyAlignment="1">
      <alignment horizontal="left" vertical="center" wrapText="1" indent="1"/>
    </xf>
    <xf numFmtId="0" fontId="8" fillId="0" borderId="11" xfId="23" applyFont="1" applyFill="1" applyBorder="1" applyAlignment="1">
      <alignment horizontal="left" vertical="center" wrapText="1" indent="1"/>
    </xf>
    <xf numFmtId="0" fontId="34" fillId="0" borderId="16" xfId="23" applyFont="1" applyFill="1" applyBorder="1" applyAlignment="1">
      <alignment horizontal="left" vertical="center" wrapText="1" indent="1"/>
    </xf>
    <xf numFmtId="0" fontId="34" fillId="0" borderId="11" xfId="23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25">
    <cellStyle name="Euro" xfId="3"/>
    <cellStyle name="Hipervínculo" xfId="24" builtinId="8"/>
    <cellStyle name="Millares" xfId="1" builtin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19"/>
    <cellStyle name="Moneda 2" xfId="21"/>
    <cellStyle name="Moneda 3" xfId="22"/>
    <cellStyle name="Moneda 4" xfId="20"/>
    <cellStyle name="Normal" xfId="0" builtinId="0"/>
    <cellStyle name="Normal 2" xfId="10"/>
    <cellStyle name="Normal 2 2" xfId="2"/>
    <cellStyle name="Normal 3" xfId="11"/>
    <cellStyle name="Normal 3 2" xfId="12"/>
    <cellStyle name="Normal 3 3" xfId="23"/>
    <cellStyle name="Normal 4" xfId="13"/>
    <cellStyle name="Normal 5" xfId="14"/>
    <cellStyle name="Normal 6" xfId="15"/>
    <cellStyle name="Normal 7" xfId="16"/>
    <cellStyle name="Porcentaje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showGridLines="0" zoomScale="80" zoomScaleNormal="80" workbookViewId="0">
      <selection activeCell="E69" sqref="E69:E72"/>
    </sheetView>
  </sheetViews>
  <sheetFormatPr baseColWidth="10" defaultColWidth="14.7265625" defaultRowHeight="14.5" zeroHeight="1"/>
  <cols>
    <col min="1" max="1" width="103.453125" style="19" bestFit="1" customWidth="1"/>
    <col min="2" max="3" width="22.81640625" customWidth="1"/>
    <col min="4" max="4" width="104" style="19" bestFit="1" customWidth="1"/>
    <col min="5" max="6" width="25.81640625" bestFit="1" customWidth="1"/>
    <col min="7" max="7" width="1.453125" customWidth="1"/>
  </cols>
  <sheetData>
    <row r="1" spans="1:6" s="1" customFormat="1" ht="37.5" customHeight="1">
      <c r="A1" s="317" t="s">
        <v>0</v>
      </c>
      <c r="B1" s="317"/>
      <c r="C1" s="317"/>
      <c r="D1" s="317"/>
      <c r="E1" s="317"/>
      <c r="F1" s="317"/>
    </row>
    <row r="2" spans="1:6">
      <c r="A2" s="318" t="s">
        <v>611</v>
      </c>
      <c r="B2" s="319"/>
      <c r="C2" s="319"/>
      <c r="D2" s="319"/>
      <c r="E2" s="319"/>
      <c r="F2" s="320"/>
    </row>
    <row r="3" spans="1:6">
      <c r="A3" s="321" t="s">
        <v>1</v>
      </c>
      <c r="B3" s="322"/>
      <c r="C3" s="322"/>
      <c r="D3" s="322"/>
      <c r="E3" s="322"/>
      <c r="F3" s="323"/>
    </row>
    <row r="4" spans="1:6">
      <c r="A4" s="324" t="s">
        <v>698</v>
      </c>
      <c r="B4" s="325"/>
      <c r="C4" s="325"/>
      <c r="D4" s="325"/>
      <c r="E4" s="325"/>
      <c r="F4" s="326"/>
    </row>
    <row r="5" spans="1:6">
      <c r="A5" s="327" t="s">
        <v>2</v>
      </c>
      <c r="B5" s="328"/>
      <c r="C5" s="328"/>
      <c r="D5" s="328"/>
      <c r="E5" s="328"/>
      <c r="F5" s="329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34">
        <f>SUM(B10:B16)</f>
        <v>46657097.32</v>
      </c>
      <c r="C9" s="134">
        <f>SUM(C10:C16)</f>
        <v>28738949.32</v>
      </c>
      <c r="D9" s="20" t="s">
        <v>10</v>
      </c>
      <c r="E9" s="134">
        <f>SUM(E10:E18)</f>
        <v>8206988.5300000003</v>
      </c>
      <c r="F9" s="134">
        <f>SUM(F10:F18)</f>
        <v>8515943.959999999</v>
      </c>
    </row>
    <row r="10" spans="1:6">
      <c r="A10" s="14" t="s">
        <v>11</v>
      </c>
      <c r="B10" s="135">
        <v>0</v>
      </c>
      <c r="C10" s="135">
        <v>0</v>
      </c>
      <c r="D10" s="21" t="s">
        <v>12</v>
      </c>
      <c r="E10" s="135">
        <v>6062824.25</v>
      </c>
      <c r="F10" s="135">
        <v>5321598.7</v>
      </c>
    </row>
    <row r="11" spans="1:6">
      <c r="A11" s="14" t="s">
        <v>13</v>
      </c>
      <c r="B11" s="135">
        <v>46657097.32</v>
      </c>
      <c r="C11" s="135">
        <v>28738949.32</v>
      </c>
      <c r="D11" s="21" t="s">
        <v>14</v>
      </c>
      <c r="E11" s="135">
        <v>0</v>
      </c>
      <c r="F11" s="135">
        <v>0</v>
      </c>
    </row>
    <row r="12" spans="1:6">
      <c r="A12" s="14" t="s">
        <v>15</v>
      </c>
      <c r="B12" s="135">
        <v>0</v>
      </c>
      <c r="C12" s="135">
        <v>0</v>
      </c>
      <c r="D12" s="21" t="s">
        <v>16</v>
      </c>
      <c r="E12" s="135">
        <v>0</v>
      </c>
      <c r="F12" s="135">
        <v>0</v>
      </c>
    </row>
    <row r="13" spans="1:6">
      <c r="A13" s="14" t="s">
        <v>17</v>
      </c>
      <c r="B13" s="135">
        <v>0</v>
      </c>
      <c r="C13" s="135">
        <v>0</v>
      </c>
      <c r="D13" s="21" t="s">
        <v>18</v>
      </c>
      <c r="E13" s="135">
        <v>0</v>
      </c>
      <c r="F13" s="135">
        <v>0</v>
      </c>
    </row>
    <row r="14" spans="1:6">
      <c r="A14" s="14" t="s">
        <v>19</v>
      </c>
      <c r="B14" s="135">
        <v>0</v>
      </c>
      <c r="C14" s="135">
        <v>0</v>
      </c>
      <c r="D14" s="21" t="s">
        <v>20</v>
      </c>
      <c r="E14" s="135">
        <v>0</v>
      </c>
      <c r="F14" s="135">
        <v>0</v>
      </c>
    </row>
    <row r="15" spans="1:6">
      <c r="A15" s="14" t="s">
        <v>21</v>
      </c>
      <c r="B15" s="135">
        <v>0</v>
      </c>
      <c r="C15" s="135">
        <v>0</v>
      </c>
      <c r="D15" s="21" t="s">
        <v>22</v>
      </c>
      <c r="E15" s="135">
        <v>0</v>
      </c>
      <c r="F15" s="135">
        <v>0</v>
      </c>
    </row>
    <row r="16" spans="1:6">
      <c r="A16" s="14" t="s">
        <v>23</v>
      </c>
      <c r="B16" s="135">
        <v>0</v>
      </c>
      <c r="C16" s="135">
        <v>0</v>
      </c>
      <c r="D16" s="21" t="s">
        <v>24</v>
      </c>
      <c r="E16" s="135">
        <v>994502.08</v>
      </c>
      <c r="F16" s="135">
        <v>2044683.06</v>
      </c>
    </row>
    <row r="17" spans="1:6">
      <c r="A17" s="13" t="s">
        <v>25</v>
      </c>
      <c r="B17" s="134">
        <f>SUM(B18:B24)</f>
        <v>5029630.08</v>
      </c>
      <c r="C17" s="134">
        <f>SUM(C18:C24)</f>
        <v>1617399.63</v>
      </c>
      <c r="D17" s="21" t="s">
        <v>26</v>
      </c>
      <c r="E17" s="135"/>
      <c r="F17" s="135">
        <v>0</v>
      </c>
    </row>
    <row r="18" spans="1:6">
      <c r="A18" s="15" t="s">
        <v>27</v>
      </c>
      <c r="B18" s="135">
        <v>0</v>
      </c>
      <c r="C18" s="135">
        <v>0</v>
      </c>
      <c r="D18" s="21" t="s">
        <v>28</v>
      </c>
      <c r="E18" s="135">
        <v>1149662.2</v>
      </c>
      <c r="F18" s="135">
        <v>1149662.2</v>
      </c>
    </row>
    <row r="19" spans="1:6">
      <c r="A19" s="15" t="s">
        <v>29</v>
      </c>
      <c r="B19" s="135">
        <v>0</v>
      </c>
      <c r="C19" s="135">
        <v>0</v>
      </c>
      <c r="D19" s="20" t="s">
        <v>30</v>
      </c>
      <c r="E19" s="134">
        <f>SUM(E20:E22)</f>
        <v>0</v>
      </c>
      <c r="F19" s="134">
        <f>SUM(F20:F22)</f>
        <v>0</v>
      </c>
    </row>
    <row r="20" spans="1:6">
      <c r="A20" s="15" t="s">
        <v>31</v>
      </c>
      <c r="B20" s="135">
        <v>4981130.08</v>
      </c>
      <c r="C20" s="135">
        <v>1617399.63</v>
      </c>
      <c r="D20" s="21" t="s">
        <v>32</v>
      </c>
      <c r="E20" s="135">
        <v>0</v>
      </c>
      <c r="F20" s="135">
        <v>0</v>
      </c>
    </row>
    <row r="21" spans="1:6">
      <c r="A21" s="15" t="s">
        <v>33</v>
      </c>
      <c r="B21" s="135">
        <v>0</v>
      </c>
      <c r="C21" s="135">
        <v>0</v>
      </c>
      <c r="D21" s="21" t="s">
        <v>34</v>
      </c>
      <c r="E21" s="135">
        <v>0</v>
      </c>
      <c r="F21" s="135">
        <v>0</v>
      </c>
    </row>
    <row r="22" spans="1:6">
      <c r="A22" s="15" t="s">
        <v>35</v>
      </c>
      <c r="B22" s="135">
        <v>48500</v>
      </c>
      <c r="C22" s="135">
        <v>0</v>
      </c>
      <c r="D22" s="21" t="s">
        <v>36</v>
      </c>
      <c r="E22" s="135">
        <v>0</v>
      </c>
      <c r="F22" s="135">
        <v>0</v>
      </c>
    </row>
    <row r="23" spans="1:6">
      <c r="A23" s="15" t="s">
        <v>37</v>
      </c>
      <c r="B23" s="135">
        <v>0</v>
      </c>
      <c r="C23" s="135">
        <v>0</v>
      </c>
      <c r="D23" s="20" t="s">
        <v>38</v>
      </c>
      <c r="E23" s="134">
        <f>E24+E25</f>
        <v>0</v>
      </c>
      <c r="F23" s="134">
        <f>F24+F25</f>
        <v>0</v>
      </c>
    </row>
    <row r="24" spans="1:6">
      <c r="A24" s="15" t="s">
        <v>39</v>
      </c>
      <c r="B24" s="135">
        <v>0</v>
      </c>
      <c r="C24" s="135">
        <v>0</v>
      </c>
      <c r="D24" s="21" t="s">
        <v>40</v>
      </c>
      <c r="E24" s="135">
        <v>0</v>
      </c>
      <c r="F24" s="135">
        <v>0</v>
      </c>
    </row>
    <row r="25" spans="1:6">
      <c r="A25" s="13" t="s">
        <v>41</v>
      </c>
      <c r="B25" s="134">
        <f>SUM(B26:B30)</f>
        <v>440182.82</v>
      </c>
      <c r="C25" s="134">
        <f>SUM(C26:C30)</f>
        <v>840976.61</v>
      </c>
      <c r="D25" s="21" t="s">
        <v>42</v>
      </c>
      <c r="E25" s="135">
        <v>0</v>
      </c>
      <c r="F25" s="135">
        <v>0</v>
      </c>
    </row>
    <row r="26" spans="1:6">
      <c r="A26" s="15" t="s">
        <v>43</v>
      </c>
      <c r="B26" s="135">
        <v>440182.82</v>
      </c>
      <c r="C26" s="135">
        <v>0</v>
      </c>
      <c r="D26" s="20" t="s">
        <v>44</v>
      </c>
      <c r="E26" s="135">
        <v>0</v>
      </c>
      <c r="F26" s="135">
        <v>0</v>
      </c>
    </row>
    <row r="27" spans="1:6">
      <c r="A27" s="15" t="s">
        <v>45</v>
      </c>
      <c r="B27" s="135">
        <v>0</v>
      </c>
      <c r="C27" s="135">
        <v>0</v>
      </c>
      <c r="D27" s="20" t="s">
        <v>46</v>
      </c>
      <c r="E27" s="134">
        <f>SUM(E28:E30)</f>
        <v>0</v>
      </c>
      <c r="F27" s="134">
        <f>SUM(F28:F30)</f>
        <v>0</v>
      </c>
    </row>
    <row r="28" spans="1:6">
      <c r="A28" s="15" t="s">
        <v>47</v>
      </c>
      <c r="B28" s="135">
        <v>0</v>
      </c>
      <c r="C28" s="135">
        <v>0</v>
      </c>
      <c r="D28" s="21" t="s">
        <v>48</v>
      </c>
      <c r="E28" s="135">
        <v>0</v>
      </c>
      <c r="F28" s="135">
        <v>0</v>
      </c>
    </row>
    <row r="29" spans="1:6">
      <c r="A29" s="15" t="s">
        <v>49</v>
      </c>
      <c r="B29" s="135">
        <v>0</v>
      </c>
      <c r="C29" s="135">
        <v>840976.61</v>
      </c>
      <c r="D29" s="21" t="s">
        <v>50</v>
      </c>
      <c r="E29" s="135">
        <v>0</v>
      </c>
      <c r="F29" s="135">
        <v>0</v>
      </c>
    </row>
    <row r="30" spans="1:6">
      <c r="A30" s="15" t="s">
        <v>51</v>
      </c>
      <c r="B30" s="135">
        <v>0</v>
      </c>
      <c r="C30" s="135">
        <v>0</v>
      </c>
      <c r="D30" s="21" t="s">
        <v>52</v>
      </c>
      <c r="E30" s="135">
        <v>0</v>
      </c>
      <c r="F30" s="135">
        <v>0</v>
      </c>
    </row>
    <row r="31" spans="1:6">
      <c r="A31" s="13" t="s">
        <v>53</v>
      </c>
      <c r="B31" s="134">
        <f>SUM(B32:B36)</f>
        <v>0</v>
      </c>
      <c r="C31" s="134">
        <f>SUM(C32:C36)</f>
        <v>0</v>
      </c>
      <c r="D31" s="20" t="s">
        <v>54</v>
      </c>
      <c r="E31" s="134">
        <f>SUM(E32:E37)</f>
        <v>25600</v>
      </c>
      <c r="F31" s="134">
        <f>SUM(F32:F37)</f>
        <v>25600</v>
      </c>
    </row>
    <row r="32" spans="1:6">
      <c r="A32" s="15" t="s">
        <v>55</v>
      </c>
      <c r="B32" s="135">
        <v>0</v>
      </c>
      <c r="C32" s="135">
        <v>0</v>
      </c>
      <c r="D32" s="21" t="s">
        <v>56</v>
      </c>
      <c r="E32" s="135">
        <v>25600</v>
      </c>
      <c r="F32" s="135">
        <v>25600</v>
      </c>
    </row>
    <row r="33" spans="1:6">
      <c r="A33" s="15" t="s">
        <v>57</v>
      </c>
      <c r="B33" s="135">
        <v>0</v>
      </c>
      <c r="C33" s="135">
        <v>0</v>
      </c>
      <c r="D33" s="21" t="s">
        <v>58</v>
      </c>
      <c r="E33" s="135">
        <v>0</v>
      </c>
      <c r="F33" s="135">
        <v>0</v>
      </c>
    </row>
    <row r="34" spans="1:6">
      <c r="A34" s="15" t="s">
        <v>59</v>
      </c>
      <c r="B34" s="135">
        <v>0</v>
      </c>
      <c r="C34" s="135">
        <v>0</v>
      </c>
      <c r="D34" s="21" t="s">
        <v>60</v>
      </c>
      <c r="E34" s="135">
        <v>0</v>
      </c>
      <c r="F34" s="135">
        <v>0</v>
      </c>
    </row>
    <row r="35" spans="1:6">
      <c r="A35" s="15" t="s">
        <v>61</v>
      </c>
      <c r="B35" s="135">
        <v>0</v>
      </c>
      <c r="C35" s="135">
        <v>0</v>
      </c>
      <c r="D35" s="21" t="s">
        <v>62</v>
      </c>
      <c r="E35" s="135">
        <v>0</v>
      </c>
      <c r="F35" s="135">
        <v>0</v>
      </c>
    </row>
    <row r="36" spans="1:6">
      <c r="A36" s="15" t="s">
        <v>63</v>
      </c>
      <c r="B36" s="135">
        <v>0</v>
      </c>
      <c r="C36" s="135">
        <v>0</v>
      </c>
      <c r="D36" s="21" t="s">
        <v>64</v>
      </c>
      <c r="E36" s="135">
        <v>0</v>
      </c>
      <c r="F36" s="135">
        <v>0</v>
      </c>
    </row>
    <row r="37" spans="1:6">
      <c r="A37" s="13" t="s">
        <v>65</v>
      </c>
      <c r="B37" s="135">
        <v>0</v>
      </c>
      <c r="C37" s="135">
        <v>0</v>
      </c>
      <c r="D37" s="21" t="s">
        <v>66</v>
      </c>
      <c r="E37" s="135">
        <v>0</v>
      </c>
      <c r="F37" s="135">
        <v>0</v>
      </c>
    </row>
    <row r="38" spans="1:6">
      <c r="A38" s="13" t="s">
        <v>67</v>
      </c>
      <c r="B38" s="134">
        <f>SUM(B39:B40)</f>
        <v>0</v>
      </c>
      <c r="C38" s="134">
        <f>SUM(C39:C40)</f>
        <v>0</v>
      </c>
      <c r="D38" s="20" t="s">
        <v>68</v>
      </c>
      <c r="E38" s="134">
        <f>SUM(E39:E41)</f>
        <v>60723.31</v>
      </c>
      <c r="F38" s="134">
        <f>SUM(F39:F41)</f>
        <v>0</v>
      </c>
    </row>
    <row r="39" spans="1:6">
      <c r="A39" s="15" t="s">
        <v>69</v>
      </c>
      <c r="B39" s="135">
        <v>0</v>
      </c>
      <c r="C39" s="135">
        <v>0</v>
      </c>
      <c r="D39" s="21" t="s">
        <v>70</v>
      </c>
      <c r="E39" s="135">
        <v>0</v>
      </c>
      <c r="F39" s="135">
        <v>0</v>
      </c>
    </row>
    <row r="40" spans="1:6">
      <c r="A40" s="15" t="s">
        <v>71</v>
      </c>
      <c r="B40" s="135">
        <v>0</v>
      </c>
      <c r="C40" s="135">
        <v>0</v>
      </c>
      <c r="D40" s="21" t="s">
        <v>72</v>
      </c>
      <c r="E40" s="135">
        <v>60723.31</v>
      </c>
      <c r="F40" s="135">
        <v>0</v>
      </c>
    </row>
    <row r="41" spans="1:6">
      <c r="A41" s="13" t="s">
        <v>73</v>
      </c>
      <c r="B41" s="134">
        <f>SUM(B42:B45)</f>
        <v>36550</v>
      </c>
      <c r="C41" s="134">
        <f>SUM(C42:C45)</f>
        <v>36550</v>
      </c>
      <c r="D41" s="21" t="s">
        <v>74</v>
      </c>
      <c r="E41" s="135">
        <v>0</v>
      </c>
      <c r="F41" s="135">
        <v>0</v>
      </c>
    </row>
    <row r="42" spans="1:6">
      <c r="A42" s="15" t="s">
        <v>75</v>
      </c>
      <c r="B42" s="135">
        <v>36550</v>
      </c>
      <c r="C42" s="135">
        <v>36550</v>
      </c>
      <c r="D42" s="20" t="s">
        <v>76</v>
      </c>
      <c r="E42" s="134">
        <f>SUM(E43:E45)</f>
        <v>6252063.7000000002</v>
      </c>
      <c r="F42" s="134">
        <f>SUM(F43:F45)</f>
        <v>34814.539999999994</v>
      </c>
    </row>
    <row r="43" spans="1:6">
      <c r="A43" s="15" t="s">
        <v>77</v>
      </c>
      <c r="B43" s="135">
        <v>0</v>
      </c>
      <c r="C43" s="135">
        <v>0</v>
      </c>
      <c r="D43" s="21" t="s">
        <v>78</v>
      </c>
      <c r="E43" s="135">
        <v>6252063.7000000002</v>
      </c>
      <c r="F43" s="135">
        <v>34814.699999999997</v>
      </c>
    </row>
    <row r="44" spans="1:6">
      <c r="A44" s="15" t="s">
        <v>79</v>
      </c>
      <c r="B44" s="135">
        <v>0</v>
      </c>
      <c r="C44" s="135">
        <v>0</v>
      </c>
      <c r="D44" s="21" t="s">
        <v>80</v>
      </c>
      <c r="E44" s="135">
        <v>0</v>
      </c>
      <c r="F44" s="135">
        <v>0</v>
      </c>
    </row>
    <row r="45" spans="1:6">
      <c r="A45" s="15" t="s">
        <v>81</v>
      </c>
      <c r="B45" s="135">
        <v>0</v>
      </c>
      <c r="C45" s="135">
        <v>0</v>
      </c>
      <c r="D45" s="21" t="s">
        <v>82</v>
      </c>
      <c r="E45" s="135">
        <v>0</v>
      </c>
      <c r="F45" s="135">
        <v>-0.16</v>
      </c>
    </row>
    <row r="46" spans="1:6">
      <c r="A46" s="11"/>
      <c r="B46" s="136"/>
      <c r="C46" s="136"/>
      <c r="D46" s="22"/>
      <c r="E46" s="136"/>
      <c r="F46" s="136"/>
    </row>
    <row r="47" spans="1:6">
      <c r="A47" s="16" t="s">
        <v>83</v>
      </c>
      <c r="B47" s="137">
        <f>B9+B17+B25+B31+B37+B38+B41</f>
        <v>52163460.219999999</v>
      </c>
      <c r="C47" s="137">
        <f>C9+C17+C25+C31+C37+C38+C41</f>
        <v>31233875.559999999</v>
      </c>
      <c r="D47" s="23" t="s">
        <v>84</v>
      </c>
      <c r="E47" s="137">
        <f>E9+E19+E23+E26+E27+E31+E38+E42</f>
        <v>14545375.539999999</v>
      </c>
      <c r="F47" s="137">
        <f>F9+F19+F23+F26+F27+F31+F38+F42</f>
        <v>8576358.4999999981</v>
      </c>
    </row>
    <row r="48" spans="1:6">
      <c r="A48" s="11"/>
      <c r="B48" s="136"/>
      <c r="C48" s="136"/>
      <c r="D48" s="22"/>
      <c r="E48" s="136"/>
      <c r="F48" s="136"/>
    </row>
    <row r="49" spans="1:6">
      <c r="A49" s="10" t="s">
        <v>85</v>
      </c>
      <c r="B49" s="136"/>
      <c r="C49" s="136"/>
      <c r="D49" s="23" t="s">
        <v>86</v>
      </c>
      <c r="E49" s="136"/>
      <c r="F49" s="136"/>
    </row>
    <row r="50" spans="1:6">
      <c r="A50" s="13" t="s">
        <v>87</v>
      </c>
      <c r="B50" s="135">
        <v>0</v>
      </c>
      <c r="C50" s="135">
        <v>0</v>
      </c>
      <c r="D50" s="20" t="s">
        <v>88</v>
      </c>
      <c r="E50" s="135">
        <v>0</v>
      </c>
      <c r="F50" s="135">
        <v>0</v>
      </c>
    </row>
    <row r="51" spans="1:6">
      <c r="A51" s="13" t="s">
        <v>89</v>
      </c>
      <c r="B51" s="135">
        <v>500000</v>
      </c>
      <c r="C51" s="135">
        <v>500000</v>
      </c>
      <c r="D51" s="20" t="s">
        <v>90</v>
      </c>
      <c r="E51" s="135">
        <v>0</v>
      </c>
      <c r="F51" s="135">
        <v>0</v>
      </c>
    </row>
    <row r="52" spans="1:6">
      <c r="A52" s="13" t="s">
        <v>91</v>
      </c>
      <c r="B52" s="135">
        <v>98122912.510000005</v>
      </c>
      <c r="C52" s="135">
        <v>96475716.129999995</v>
      </c>
      <c r="D52" s="20" t="s">
        <v>92</v>
      </c>
      <c r="E52" s="135">
        <v>0</v>
      </c>
      <c r="F52" s="135">
        <v>0</v>
      </c>
    </row>
    <row r="53" spans="1:6">
      <c r="A53" s="13" t="s">
        <v>93</v>
      </c>
      <c r="B53" s="135">
        <v>92316877.260000005</v>
      </c>
      <c r="C53" s="135">
        <v>93812217.269999996</v>
      </c>
      <c r="D53" s="20" t="s">
        <v>94</v>
      </c>
      <c r="E53" s="135">
        <v>0</v>
      </c>
      <c r="F53" s="135">
        <v>0</v>
      </c>
    </row>
    <row r="54" spans="1:6">
      <c r="A54" s="13" t="s">
        <v>95</v>
      </c>
      <c r="B54" s="135">
        <v>0</v>
      </c>
      <c r="C54" s="135">
        <v>0</v>
      </c>
      <c r="D54" s="20" t="s">
        <v>96</v>
      </c>
      <c r="E54" s="135">
        <v>0</v>
      </c>
      <c r="F54" s="135">
        <v>0</v>
      </c>
    </row>
    <row r="55" spans="1:6">
      <c r="A55" s="13" t="s">
        <v>97</v>
      </c>
      <c r="B55" s="135">
        <v>-73543400.790000007</v>
      </c>
      <c r="C55" s="135">
        <v>-75228430.609999999</v>
      </c>
      <c r="D55" s="24" t="s">
        <v>98</v>
      </c>
      <c r="E55" s="135">
        <v>0</v>
      </c>
      <c r="F55" s="135">
        <v>0</v>
      </c>
    </row>
    <row r="56" spans="1:6">
      <c r="A56" s="13" t="s">
        <v>99</v>
      </c>
      <c r="B56" s="135">
        <v>0</v>
      </c>
      <c r="C56" s="135">
        <v>0</v>
      </c>
      <c r="D56" s="22"/>
      <c r="E56" s="136"/>
      <c r="F56" s="136"/>
    </row>
    <row r="57" spans="1:6">
      <c r="A57" s="13" t="s">
        <v>100</v>
      </c>
      <c r="B57" s="135">
        <v>0</v>
      </c>
      <c r="C57" s="135">
        <v>0</v>
      </c>
      <c r="D57" s="23" t="s">
        <v>101</v>
      </c>
      <c r="E57" s="137">
        <f>SUM(E50:E55)</f>
        <v>0</v>
      </c>
      <c r="F57" s="137">
        <f>SUM(F50:F55)</f>
        <v>0</v>
      </c>
    </row>
    <row r="58" spans="1:6">
      <c r="A58" s="13" t="s">
        <v>102</v>
      </c>
      <c r="B58" s="135">
        <v>0</v>
      </c>
      <c r="C58" s="135">
        <v>0</v>
      </c>
      <c r="D58" s="22"/>
      <c r="E58" s="136"/>
      <c r="F58" s="136"/>
    </row>
    <row r="59" spans="1:6">
      <c r="A59" s="11"/>
      <c r="B59" s="136"/>
      <c r="C59" s="136"/>
      <c r="D59" s="23" t="s">
        <v>103</v>
      </c>
      <c r="E59" s="137">
        <f>E47+E57</f>
        <v>14545375.539999999</v>
      </c>
      <c r="F59" s="137">
        <f>F47+F57</f>
        <v>8576358.4999999981</v>
      </c>
    </row>
    <row r="60" spans="1:6">
      <c r="A60" s="16" t="s">
        <v>104</v>
      </c>
      <c r="B60" s="137">
        <f>SUM(B50:B58)</f>
        <v>117396388.98</v>
      </c>
      <c r="C60" s="137">
        <f>SUM(C50:C58)</f>
        <v>115559502.78999998</v>
      </c>
      <c r="D60" s="22"/>
      <c r="E60" s="136"/>
      <c r="F60" s="136"/>
    </row>
    <row r="61" spans="1:6">
      <c r="A61" s="11"/>
      <c r="B61" s="136"/>
      <c r="C61" s="136"/>
      <c r="D61" s="25" t="s">
        <v>105</v>
      </c>
      <c r="E61" s="136"/>
      <c r="F61" s="136"/>
    </row>
    <row r="62" spans="1:6">
      <c r="A62" s="16" t="s">
        <v>106</v>
      </c>
      <c r="B62" s="137">
        <f>SUM(B47+B60)</f>
        <v>169559849.19999999</v>
      </c>
      <c r="C62" s="137">
        <f>SUM(C47+C60)</f>
        <v>146793378.34999996</v>
      </c>
      <c r="D62" s="22"/>
      <c r="E62" s="136"/>
      <c r="F62" s="136"/>
    </row>
    <row r="63" spans="1:6">
      <c r="A63" s="11"/>
      <c r="B63" s="139"/>
      <c r="C63" s="139"/>
      <c r="D63" s="26" t="s">
        <v>107</v>
      </c>
      <c r="E63" s="134">
        <f>SUM(E64:E66)</f>
        <v>170841111.88999999</v>
      </c>
      <c r="F63" s="134">
        <f>SUM(F64:F66)</f>
        <v>164605044.69999999</v>
      </c>
    </row>
    <row r="64" spans="1:6">
      <c r="A64" s="11"/>
      <c r="B64" s="139"/>
      <c r="C64" s="139"/>
      <c r="D64" s="27" t="s">
        <v>108</v>
      </c>
      <c r="E64" s="135">
        <v>117887162.92</v>
      </c>
      <c r="F64" s="135">
        <v>111651095.73</v>
      </c>
    </row>
    <row r="65" spans="1:6">
      <c r="A65" s="11"/>
      <c r="B65" s="139"/>
      <c r="C65" s="139"/>
      <c r="D65" s="28" t="s">
        <v>109</v>
      </c>
      <c r="E65" s="135">
        <v>52953948.969999999</v>
      </c>
      <c r="F65" s="135">
        <v>52953948.969999999</v>
      </c>
    </row>
    <row r="66" spans="1:6">
      <c r="A66" s="11"/>
      <c r="B66" s="139"/>
      <c r="C66" s="139"/>
      <c r="D66" s="27" t="s">
        <v>110</v>
      </c>
      <c r="E66" s="135">
        <v>0</v>
      </c>
      <c r="F66" s="135">
        <v>0</v>
      </c>
    </row>
    <row r="67" spans="1:6">
      <c r="A67" s="11"/>
      <c r="B67" s="139"/>
      <c r="C67" s="139"/>
      <c r="D67" s="22"/>
      <c r="E67" s="136"/>
      <c r="F67" s="136"/>
    </row>
    <row r="68" spans="1:6">
      <c r="A68" s="11"/>
      <c r="B68" s="139"/>
      <c r="C68" s="139"/>
      <c r="D68" s="26" t="s">
        <v>111</v>
      </c>
      <c r="E68" s="134">
        <f>SUM(E69:E73)</f>
        <v>-15826638.229999999</v>
      </c>
      <c r="F68" s="134">
        <f>SUM(F69:F73)</f>
        <v>-26388024.850000001</v>
      </c>
    </row>
    <row r="69" spans="1:6">
      <c r="A69" s="17"/>
      <c r="B69" s="139"/>
      <c r="C69" s="139"/>
      <c r="D69" s="27" t="s">
        <v>112</v>
      </c>
      <c r="E69" s="135">
        <v>11018783.199999999</v>
      </c>
      <c r="F69" s="135">
        <v>1192975.3999999999</v>
      </c>
    </row>
    <row r="70" spans="1:6">
      <c r="A70" s="17"/>
      <c r="B70" s="139"/>
      <c r="C70" s="139"/>
      <c r="D70" s="27" t="s">
        <v>113</v>
      </c>
      <c r="E70" s="135">
        <v>-26906144.739999998</v>
      </c>
      <c r="F70" s="135">
        <v>-27849958.43</v>
      </c>
    </row>
    <row r="71" spans="1:6">
      <c r="A71" s="17"/>
      <c r="B71" s="139"/>
      <c r="C71" s="139"/>
      <c r="D71" s="27" t="s">
        <v>114</v>
      </c>
      <c r="E71" s="135">
        <v>0</v>
      </c>
      <c r="F71" s="135">
        <v>0</v>
      </c>
    </row>
    <row r="72" spans="1:6">
      <c r="A72" s="17"/>
      <c r="B72" s="139"/>
      <c r="C72" s="139"/>
      <c r="D72" s="27" t="s">
        <v>115</v>
      </c>
      <c r="E72" s="135">
        <v>60723.31</v>
      </c>
      <c r="F72" s="135">
        <v>268958.18</v>
      </c>
    </row>
    <row r="73" spans="1:6">
      <c r="A73" s="17"/>
      <c r="B73" s="139"/>
      <c r="C73" s="139"/>
      <c r="D73" s="27" t="s">
        <v>116</v>
      </c>
      <c r="E73" s="208">
        <v>0</v>
      </c>
      <c r="F73" s="220">
        <v>0</v>
      </c>
    </row>
    <row r="74" spans="1:6">
      <c r="A74" s="17"/>
      <c r="B74" s="139"/>
      <c r="C74" s="139"/>
      <c r="D74" s="22"/>
      <c r="E74" s="136"/>
      <c r="F74" s="136"/>
    </row>
    <row r="75" spans="1:6">
      <c r="A75" s="17"/>
      <c r="B75" s="139"/>
      <c r="C75" s="139"/>
      <c r="D75" s="26" t="s">
        <v>117</v>
      </c>
      <c r="E75" s="134">
        <f>E76+E77</f>
        <v>0</v>
      </c>
      <c r="F75" s="134">
        <f>F76+F77</f>
        <v>0</v>
      </c>
    </row>
    <row r="76" spans="1:6">
      <c r="A76" s="17"/>
      <c r="B76" s="139"/>
      <c r="C76" s="139"/>
      <c r="D76" s="20" t="s">
        <v>118</v>
      </c>
      <c r="E76" s="135">
        <v>0</v>
      </c>
      <c r="F76" s="135">
        <v>0</v>
      </c>
    </row>
    <row r="77" spans="1:6">
      <c r="A77" s="17"/>
      <c r="B77" s="139"/>
      <c r="C77" s="139"/>
      <c r="D77" s="20" t="s">
        <v>119</v>
      </c>
      <c r="E77" s="135">
        <v>0</v>
      </c>
      <c r="F77" s="135">
        <v>0</v>
      </c>
    </row>
    <row r="78" spans="1:6">
      <c r="A78" s="17"/>
      <c r="B78" s="139"/>
      <c r="C78" s="139"/>
      <c r="D78" s="22"/>
      <c r="E78" s="136"/>
      <c r="F78" s="136"/>
    </row>
    <row r="79" spans="1:6">
      <c r="A79" s="17"/>
      <c r="B79" s="139"/>
      <c r="C79" s="139"/>
      <c r="D79" s="23" t="s">
        <v>120</v>
      </c>
      <c r="E79" s="137">
        <f>E63+E68+E75</f>
        <v>155014473.66</v>
      </c>
      <c r="F79" s="137">
        <f>F63+F68+F75</f>
        <v>138217019.84999999</v>
      </c>
    </row>
    <row r="80" spans="1:6">
      <c r="A80" s="17"/>
      <c r="B80" s="139"/>
      <c r="C80" s="139"/>
      <c r="D80" s="22"/>
      <c r="E80" s="136"/>
      <c r="F80" s="136"/>
    </row>
    <row r="81" spans="1:6">
      <c r="A81" s="17"/>
      <c r="B81" s="139"/>
      <c r="C81" s="139"/>
      <c r="D81" s="23" t="s">
        <v>121</v>
      </c>
      <c r="E81" s="137">
        <f>E59+E79</f>
        <v>169559849.19999999</v>
      </c>
      <c r="F81" s="137">
        <f>F59+F79</f>
        <v>146793378.34999999</v>
      </c>
    </row>
    <row r="82" spans="1:6">
      <c r="A82" s="18"/>
      <c r="B82" s="140"/>
      <c r="C82" s="140"/>
      <c r="D82" s="29"/>
      <c r="E82" s="138"/>
      <c r="F82" s="13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6">
      <c r="A97" s="236" t="s">
        <v>618</v>
      </c>
      <c r="B97" s="222"/>
      <c r="C97" s="222"/>
      <c r="D97" s="222"/>
      <c r="E97" s="222"/>
      <c r="F97" s="222"/>
    </row>
    <row r="98" spans="1:6">
      <c r="A98" s="222"/>
      <c r="B98" s="222"/>
      <c r="C98" s="222"/>
      <c r="D98" s="222"/>
      <c r="E98" s="222"/>
      <c r="F98" s="222"/>
    </row>
    <row r="99" spans="1:6">
      <c r="A99" s="222"/>
      <c r="B99" s="222"/>
      <c r="C99" s="222"/>
      <c r="D99" s="222"/>
      <c r="E99" s="222"/>
      <c r="F99" s="222"/>
    </row>
    <row r="100" spans="1:6">
      <c r="A100" s="221"/>
      <c r="B100" s="222"/>
      <c r="C100" s="222"/>
      <c r="D100" s="222"/>
      <c r="E100" s="222"/>
      <c r="F100" s="222"/>
    </row>
    <row r="101" spans="1:6">
      <c r="A101" s="222"/>
      <c r="B101" s="222"/>
      <c r="C101" s="222"/>
      <c r="D101" s="222"/>
      <c r="E101" s="222"/>
      <c r="F101" s="222"/>
    </row>
    <row r="102" spans="1:6">
      <c r="A102" s="222"/>
      <c r="B102" s="222"/>
      <c r="C102" s="222"/>
      <c r="D102" s="222"/>
      <c r="E102" s="222"/>
      <c r="F102" s="222"/>
    </row>
    <row r="103" spans="1:6">
      <c r="A103" s="222"/>
      <c r="B103" s="222"/>
      <c r="C103" s="222"/>
      <c r="D103" s="222"/>
      <c r="E103" s="222"/>
      <c r="F103" s="222"/>
    </row>
    <row r="104" spans="1:6">
      <c r="A104" s="315" t="s">
        <v>619</v>
      </c>
      <c r="B104" s="315"/>
      <c r="C104" s="222"/>
      <c r="D104" s="315" t="s">
        <v>620</v>
      </c>
      <c r="E104" s="315"/>
      <c r="F104" s="222"/>
    </row>
    <row r="105" spans="1:6">
      <c r="A105" s="316" t="s">
        <v>624</v>
      </c>
      <c r="B105" s="316"/>
      <c r="C105" s="235"/>
      <c r="D105" s="316" t="s">
        <v>623</v>
      </c>
      <c r="E105" s="316"/>
      <c r="F105" s="222"/>
    </row>
    <row r="106" spans="1:6">
      <c r="A106" s="316" t="s">
        <v>621</v>
      </c>
      <c r="B106" s="316"/>
      <c r="C106" s="235"/>
      <c r="D106" s="316" t="s">
        <v>699</v>
      </c>
      <c r="E106" s="316"/>
      <c r="F106" s="222"/>
    </row>
    <row r="107" spans="1:6"/>
    <row r="108" spans="1:6"/>
    <row r="109" spans="1:6"/>
    <row r="110" spans="1:6"/>
    <row r="111" spans="1:6"/>
    <row r="112" spans="1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11">
    <mergeCell ref="A1:F1"/>
    <mergeCell ref="A2:F2"/>
    <mergeCell ref="A3:F3"/>
    <mergeCell ref="A4:F4"/>
    <mergeCell ref="A5:F5"/>
    <mergeCell ref="A104:B104"/>
    <mergeCell ref="D104:E104"/>
    <mergeCell ref="A105:B105"/>
    <mergeCell ref="D105:E105"/>
    <mergeCell ref="A106:B106"/>
    <mergeCell ref="D106:E106"/>
  </mergeCells>
  <dataValidations count="3"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33" orientation="portrait" r:id="rId1"/>
  <ignoredErrors>
    <ignoredError sqref="B9 B17 B25 E9 E19:E39 E41:E42 E46:E63 E66:E68 E73:E81 C9:C30 F9 F57:F81 F11:F47 E44" unlockedFormula="1"/>
    <ignoredError sqref="B31:C50 B56:C62 C51:C55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zoomScale="80" zoomScaleNormal="80" workbookViewId="0">
      <selection activeCell="J8" sqref="J8"/>
    </sheetView>
  </sheetViews>
  <sheetFormatPr baseColWidth="10" defaultColWidth="11.453125" defaultRowHeight="10"/>
  <cols>
    <col min="1" max="1" width="0.81640625" style="247" customWidth="1"/>
    <col min="2" max="2" width="47.7265625" style="247" customWidth="1"/>
    <col min="3" max="3" width="3.1796875" style="247" customWidth="1"/>
    <col min="4" max="4" width="26.81640625" style="247" customWidth="1"/>
    <col min="5" max="5" width="2.453125" style="247" customWidth="1"/>
    <col min="6" max="6" width="22" style="294" customWidth="1"/>
    <col min="7" max="7" width="17.54296875" style="247" customWidth="1"/>
    <col min="8" max="8" width="12.453125" style="247" bestFit="1" customWidth="1"/>
    <col min="9" max="9" width="24.26953125" style="247" bestFit="1" customWidth="1"/>
    <col min="10" max="10" width="50.7265625" style="247" customWidth="1"/>
    <col min="11" max="16384" width="11.453125" style="247"/>
  </cols>
  <sheetData>
    <row r="1" spans="1:10" ht="62.25" customHeight="1">
      <c r="A1" s="394" t="s">
        <v>694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24" customHeight="1">
      <c r="A2" s="248"/>
      <c r="B2" s="249"/>
      <c r="C2" s="394" t="s">
        <v>632</v>
      </c>
      <c r="D2" s="395"/>
      <c r="E2" s="395"/>
      <c r="F2" s="396"/>
      <c r="G2" s="394" t="s">
        <v>633</v>
      </c>
      <c r="H2" s="396"/>
      <c r="I2" s="250"/>
      <c r="J2" s="251"/>
    </row>
    <row r="3" spans="1:10" ht="31.5">
      <c r="A3" s="252"/>
      <c r="B3" s="253" t="s">
        <v>634</v>
      </c>
      <c r="C3" s="397" t="s">
        <v>635</v>
      </c>
      <c r="D3" s="398"/>
      <c r="E3" s="397" t="s">
        <v>636</v>
      </c>
      <c r="F3" s="398"/>
      <c r="G3" s="254" t="s">
        <v>637</v>
      </c>
      <c r="H3" s="254" t="s">
        <v>638</v>
      </c>
      <c r="I3" s="255" t="s">
        <v>639</v>
      </c>
      <c r="J3" s="256" t="s">
        <v>640</v>
      </c>
    </row>
    <row r="4" spans="1:10" ht="15" customHeight="1">
      <c r="A4" s="257"/>
      <c r="B4" s="388" t="s">
        <v>641</v>
      </c>
      <c r="C4" s="388"/>
      <c r="D4" s="388"/>
      <c r="E4" s="388"/>
      <c r="F4" s="388"/>
      <c r="G4" s="388"/>
      <c r="H4" s="388"/>
      <c r="I4" s="388"/>
      <c r="J4" s="389"/>
    </row>
    <row r="5" spans="1:10" ht="15" customHeight="1">
      <c r="A5" s="258"/>
      <c r="B5" s="384" t="s">
        <v>642</v>
      </c>
      <c r="C5" s="384"/>
      <c r="D5" s="384"/>
      <c r="E5" s="384"/>
      <c r="F5" s="384"/>
      <c r="G5" s="384"/>
      <c r="H5" s="384"/>
      <c r="I5" s="384"/>
      <c r="J5" s="385"/>
    </row>
    <row r="6" spans="1:10" ht="15" customHeight="1">
      <c r="A6" s="258"/>
      <c r="B6" s="386" t="s">
        <v>643</v>
      </c>
      <c r="C6" s="386"/>
      <c r="D6" s="386"/>
      <c r="E6" s="386"/>
      <c r="F6" s="386"/>
      <c r="G6" s="386"/>
      <c r="H6" s="386"/>
      <c r="I6" s="386"/>
      <c r="J6" s="387"/>
    </row>
    <row r="7" spans="1:10" ht="60.75" customHeight="1">
      <c r="A7" s="259">
        <v>900001</v>
      </c>
      <c r="B7" s="260" t="s">
        <v>644</v>
      </c>
      <c r="C7" s="261"/>
      <c r="D7" s="262"/>
      <c r="E7" s="261"/>
      <c r="F7" s="263"/>
      <c r="G7" s="220">
        <v>0</v>
      </c>
      <c r="H7" s="264" t="s">
        <v>645</v>
      </c>
      <c r="J7" s="265" t="s">
        <v>696</v>
      </c>
    </row>
    <row r="8" spans="1:10" ht="57" customHeight="1">
      <c r="A8" s="259">
        <v>900002</v>
      </c>
      <c r="B8" s="260" t="s">
        <v>646</v>
      </c>
      <c r="C8" s="261"/>
      <c r="D8" s="262"/>
      <c r="E8" s="261"/>
      <c r="F8" s="263"/>
      <c r="G8" s="266">
        <v>0</v>
      </c>
      <c r="H8" s="264" t="s">
        <v>645</v>
      </c>
      <c r="I8" s="264"/>
      <c r="J8" s="265"/>
    </row>
    <row r="9" spans="1:10" ht="24" customHeight="1">
      <c r="A9" s="259">
        <v>900003</v>
      </c>
      <c r="B9" s="260" t="s">
        <v>647</v>
      </c>
      <c r="C9" s="261"/>
      <c r="D9" s="262"/>
      <c r="E9" s="261"/>
      <c r="F9" s="263" t="s">
        <v>695</v>
      </c>
      <c r="G9" s="266">
        <v>0</v>
      </c>
      <c r="H9" s="264" t="s">
        <v>645</v>
      </c>
      <c r="J9" s="261"/>
    </row>
    <row r="10" spans="1:10" ht="15" customHeight="1">
      <c r="A10" s="267"/>
      <c r="B10" s="386" t="s">
        <v>649</v>
      </c>
      <c r="C10" s="386"/>
      <c r="D10" s="386"/>
      <c r="E10" s="386"/>
      <c r="F10" s="386"/>
      <c r="G10" s="386"/>
      <c r="H10" s="386"/>
      <c r="I10" s="386"/>
      <c r="J10" s="387"/>
    </row>
    <row r="11" spans="1:10" ht="64.5" customHeight="1">
      <c r="A11" s="259">
        <v>900004</v>
      </c>
      <c r="B11" s="260" t="s">
        <v>644</v>
      </c>
      <c r="C11" s="261"/>
      <c r="D11" s="262"/>
      <c r="E11" s="261"/>
      <c r="F11" s="263"/>
      <c r="G11" s="266">
        <v>0</v>
      </c>
      <c r="H11" s="264" t="s">
        <v>645</v>
      </c>
      <c r="J11" s="265"/>
    </row>
    <row r="12" spans="1:10" ht="62.25" customHeight="1">
      <c r="A12" s="259">
        <v>900005</v>
      </c>
      <c r="B12" s="260" t="s">
        <v>646</v>
      </c>
      <c r="C12" s="261"/>
      <c r="D12" s="262"/>
      <c r="E12" s="261"/>
      <c r="F12" s="263"/>
      <c r="G12" s="266">
        <v>0</v>
      </c>
      <c r="H12" s="264" t="s">
        <v>645</v>
      </c>
      <c r="I12" s="268"/>
      <c r="J12" s="265"/>
    </row>
    <row r="13" spans="1:10" ht="30.75" customHeight="1">
      <c r="A13" s="259">
        <v>900006</v>
      </c>
      <c r="B13" s="260" t="s">
        <v>647</v>
      </c>
      <c r="C13" s="261"/>
      <c r="D13" s="262"/>
      <c r="E13" s="261"/>
      <c r="F13" s="263" t="s">
        <v>695</v>
      </c>
      <c r="G13" s="266">
        <v>0</v>
      </c>
      <c r="H13" s="268" t="s">
        <v>645</v>
      </c>
      <c r="J13" s="261"/>
    </row>
    <row r="14" spans="1:10" ht="15" customHeight="1">
      <c r="A14" s="267"/>
      <c r="B14" s="386" t="s">
        <v>650</v>
      </c>
      <c r="C14" s="386"/>
      <c r="D14" s="386"/>
      <c r="E14" s="386"/>
      <c r="F14" s="386"/>
      <c r="G14" s="386"/>
      <c r="H14" s="386"/>
      <c r="I14" s="386"/>
      <c r="J14" s="387"/>
    </row>
    <row r="15" spans="1:10" ht="31.5" customHeight="1">
      <c r="A15" s="259">
        <v>900007</v>
      </c>
      <c r="B15" s="260" t="s">
        <v>644</v>
      </c>
      <c r="C15" s="261"/>
      <c r="D15" s="262"/>
      <c r="E15" s="261"/>
      <c r="F15" s="263"/>
      <c r="G15" s="269"/>
      <c r="H15" s="268"/>
      <c r="I15" s="264"/>
      <c r="J15" s="265"/>
    </row>
    <row r="16" spans="1:10" ht="38.25" customHeight="1">
      <c r="A16" s="259">
        <v>900008</v>
      </c>
      <c r="B16" s="260" t="s">
        <v>646</v>
      </c>
      <c r="C16" s="261"/>
      <c r="D16" s="262"/>
      <c r="E16" s="261"/>
      <c r="F16" s="263"/>
      <c r="G16" s="270"/>
      <c r="H16" s="268"/>
      <c r="I16" s="264"/>
      <c r="J16" s="265"/>
    </row>
    <row r="17" spans="1:10" ht="23.25" customHeight="1">
      <c r="A17" s="259">
        <v>900009</v>
      </c>
      <c r="B17" s="260" t="s">
        <v>647</v>
      </c>
      <c r="C17" s="261"/>
      <c r="D17" s="262"/>
      <c r="E17" s="261"/>
      <c r="F17" s="263"/>
      <c r="G17" s="270"/>
      <c r="H17" s="268"/>
      <c r="I17" s="264"/>
      <c r="J17" s="271"/>
    </row>
    <row r="18" spans="1:10" ht="15" customHeight="1">
      <c r="A18" s="267"/>
      <c r="B18" s="386" t="s">
        <v>651</v>
      </c>
      <c r="C18" s="386"/>
      <c r="D18" s="386"/>
      <c r="E18" s="386"/>
      <c r="F18" s="386"/>
      <c r="G18" s="386"/>
      <c r="H18" s="386"/>
      <c r="I18" s="386"/>
      <c r="J18" s="387"/>
    </row>
    <row r="19" spans="1:10" ht="15" customHeight="1">
      <c r="A19" s="267"/>
      <c r="B19" s="392" t="s">
        <v>652</v>
      </c>
      <c r="C19" s="392"/>
      <c r="D19" s="392"/>
      <c r="E19" s="392"/>
      <c r="F19" s="392"/>
      <c r="G19" s="392"/>
      <c r="H19" s="392"/>
      <c r="I19" s="392"/>
      <c r="J19" s="393"/>
    </row>
    <row r="20" spans="1:10" ht="57" customHeight="1">
      <c r="A20" s="259">
        <v>9000010</v>
      </c>
      <c r="B20" s="272" t="s">
        <v>653</v>
      </c>
      <c r="C20" s="261"/>
      <c r="D20" s="262"/>
      <c r="E20" s="261"/>
      <c r="F20" s="263"/>
      <c r="G20" s="270"/>
      <c r="H20" s="268"/>
      <c r="I20" s="264"/>
      <c r="J20" s="273"/>
    </row>
    <row r="21" spans="1:10" ht="54.75" customHeight="1">
      <c r="A21" s="259">
        <v>9000011</v>
      </c>
      <c r="B21" s="272" t="s">
        <v>654</v>
      </c>
      <c r="C21" s="261"/>
      <c r="D21" s="262"/>
      <c r="E21" s="261"/>
      <c r="F21" s="263"/>
      <c r="G21" s="270"/>
      <c r="H21" s="268"/>
      <c r="I21" s="264"/>
      <c r="J21" s="273"/>
    </row>
    <row r="22" spans="1:10" ht="40.5" customHeight="1">
      <c r="A22" s="259">
        <v>9000012</v>
      </c>
      <c r="B22" s="274" t="s">
        <v>655</v>
      </c>
      <c r="C22" s="275"/>
      <c r="D22" s="262"/>
      <c r="E22" s="275"/>
      <c r="F22" s="263"/>
      <c r="G22" s="270"/>
      <c r="H22" s="268"/>
      <c r="I22" s="264"/>
      <c r="J22" s="276"/>
    </row>
    <row r="23" spans="1:10" ht="26.25" customHeight="1">
      <c r="A23" s="259">
        <v>9000013</v>
      </c>
      <c r="B23" s="260" t="s">
        <v>656</v>
      </c>
      <c r="C23" s="275"/>
      <c r="D23" s="262"/>
      <c r="E23" s="275"/>
      <c r="F23" s="263"/>
      <c r="G23" s="277"/>
      <c r="H23" s="268"/>
      <c r="I23" s="264"/>
      <c r="J23" s="277"/>
    </row>
    <row r="24" spans="1:10" ht="39.75" customHeight="1">
      <c r="A24" s="259">
        <v>9000014</v>
      </c>
      <c r="B24" s="274" t="s">
        <v>657</v>
      </c>
      <c r="C24" s="275"/>
      <c r="D24" s="262"/>
      <c r="E24" s="275"/>
      <c r="F24" s="263"/>
      <c r="G24" s="277"/>
      <c r="H24" s="268"/>
      <c r="I24" s="264"/>
      <c r="J24" s="277"/>
    </row>
    <row r="25" spans="1:10" ht="15" customHeight="1">
      <c r="A25" s="267"/>
      <c r="B25" s="386" t="s">
        <v>658</v>
      </c>
      <c r="C25" s="386"/>
      <c r="D25" s="386"/>
      <c r="E25" s="386"/>
      <c r="F25" s="386"/>
      <c r="G25" s="386"/>
      <c r="H25" s="386"/>
      <c r="I25" s="386"/>
      <c r="J25" s="387"/>
    </row>
    <row r="26" spans="1:10" ht="20.149999999999999" customHeight="1">
      <c r="A26" s="259">
        <v>9000015</v>
      </c>
      <c r="B26" s="260" t="s">
        <v>659</v>
      </c>
      <c r="C26" s="261"/>
      <c r="D26" s="262"/>
      <c r="E26" s="261"/>
      <c r="F26" s="263"/>
      <c r="G26" s="270">
        <v>79471643.120000005</v>
      </c>
      <c r="H26" s="268"/>
      <c r="I26" s="262"/>
      <c r="J26" s="261"/>
    </row>
    <row r="27" spans="1:10" ht="20.149999999999999" customHeight="1">
      <c r="A27" s="259">
        <v>9000016</v>
      </c>
      <c r="B27" s="260" t="s">
        <v>660</v>
      </c>
      <c r="C27" s="261"/>
      <c r="D27" s="262"/>
      <c r="E27" s="261"/>
      <c r="F27" s="263" t="s">
        <v>648</v>
      </c>
      <c r="G27" s="270">
        <v>77242384.200000003</v>
      </c>
      <c r="H27" s="268"/>
      <c r="I27" s="262"/>
      <c r="J27" s="261"/>
    </row>
    <row r="28" spans="1:10" ht="15" customHeight="1">
      <c r="A28" s="267"/>
      <c r="B28" s="390" t="s">
        <v>661</v>
      </c>
      <c r="C28" s="390"/>
      <c r="D28" s="390"/>
      <c r="E28" s="390"/>
      <c r="F28" s="390"/>
      <c r="G28" s="390"/>
      <c r="H28" s="390"/>
      <c r="I28" s="390"/>
      <c r="J28" s="391"/>
    </row>
    <row r="29" spans="1:10" ht="37.5" customHeight="1">
      <c r="A29" s="259">
        <v>9000017</v>
      </c>
      <c r="B29" s="260" t="s">
        <v>659</v>
      </c>
      <c r="C29" s="261"/>
      <c r="D29" s="262"/>
      <c r="E29" s="261"/>
      <c r="F29" s="263"/>
      <c r="G29" s="270"/>
      <c r="H29" s="268"/>
      <c r="I29" s="264"/>
      <c r="J29" s="278"/>
    </row>
    <row r="30" spans="1:10" ht="15" customHeight="1">
      <c r="A30" s="267"/>
      <c r="B30" s="386" t="s">
        <v>662</v>
      </c>
      <c r="C30" s="386"/>
      <c r="D30" s="386"/>
      <c r="E30" s="386"/>
      <c r="F30" s="386"/>
      <c r="G30" s="386"/>
      <c r="H30" s="386"/>
      <c r="I30" s="386"/>
      <c r="J30" s="387"/>
    </row>
    <row r="31" spans="1:10" ht="42.75" customHeight="1">
      <c r="A31" s="259">
        <v>9000018</v>
      </c>
      <c r="B31" s="260" t="s">
        <v>644</v>
      </c>
      <c r="C31" s="261"/>
      <c r="D31" s="262"/>
      <c r="E31" s="261"/>
      <c r="F31" s="263"/>
      <c r="G31" s="270"/>
      <c r="H31" s="268"/>
      <c r="I31" s="264"/>
      <c r="J31" s="279"/>
    </row>
    <row r="32" spans="1:10" ht="56.25" customHeight="1">
      <c r="A32" s="259">
        <v>9000019</v>
      </c>
      <c r="B32" s="260" t="s">
        <v>663</v>
      </c>
      <c r="C32" s="261"/>
      <c r="D32" s="262"/>
      <c r="E32" s="261"/>
      <c r="F32" s="263"/>
      <c r="G32" s="270"/>
      <c r="H32" s="268"/>
      <c r="I32" s="264"/>
      <c r="J32" s="278"/>
    </row>
    <row r="33" spans="1:10" ht="54" customHeight="1">
      <c r="A33" s="259">
        <v>9000020</v>
      </c>
      <c r="B33" s="260" t="s">
        <v>647</v>
      </c>
      <c r="C33" s="261"/>
      <c r="D33" s="262"/>
      <c r="E33" s="261"/>
      <c r="F33" s="263"/>
      <c r="G33" s="270"/>
      <c r="H33" s="268"/>
      <c r="I33" s="264"/>
      <c r="J33" s="280"/>
    </row>
    <row r="34" spans="1:10" ht="15" customHeight="1">
      <c r="A34" s="258"/>
      <c r="B34" s="384" t="s">
        <v>664</v>
      </c>
      <c r="C34" s="384"/>
      <c r="D34" s="384"/>
      <c r="E34" s="384"/>
      <c r="F34" s="384"/>
      <c r="G34" s="384"/>
      <c r="H34" s="384"/>
      <c r="I34" s="384"/>
      <c r="J34" s="385"/>
    </row>
    <row r="35" spans="1:10" ht="15" customHeight="1">
      <c r="A35" s="258"/>
      <c r="B35" s="386" t="s">
        <v>665</v>
      </c>
      <c r="C35" s="386"/>
      <c r="D35" s="386"/>
      <c r="E35" s="386"/>
      <c r="F35" s="386"/>
      <c r="G35" s="386"/>
      <c r="H35" s="386"/>
      <c r="I35" s="386"/>
      <c r="J35" s="387"/>
    </row>
    <row r="36" spans="1:10" ht="66" customHeight="1">
      <c r="A36" s="259">
        <v>9000021</v>
      </c>
      <c r="B36" s="274" t="s">
        <v>666</v>
      </c>
      <c r="C36" s="261"/>
      <c r="D36" s="262"/>
      <c r="E36" s="261"/>
      <c r="F36" s="263"/>
      <c r="G36" s="281"/>
      <c r="H36" s="282"/>
      <c r="I36" s="264"/>
      <c r="J36" s="279"/>
    </row>
    <row r="37" spans="1:10" ht="69.75" customHeight="1">
      <c r="A37" s="259">
        <v>9000022</v>
      </c>
      <c r="B37" s="260" t="s">
        <v>667</v>
      </c>
      <c r="C37" s="261"/>
      <c r="D37" s="262"/>
      <c r="E37" s="261"/>
      <c r="F37" s="263"/>
      <c r="G37" s="281"/>
      <c r="H37" s="282"/>
      <c r="I37" s="264"/>
      <c r="J37" s="279"/>
    </row>
    <row r="38" spans="1:10" ht="62.25" customHeight="1">
      <c r="A38" s="259">
        <v>9000023</v>
      </c>
      <c r="B38" s="274" t="s">
        <v>668</v>
      </c>
      <c r="C38" s="261"/>
      <c r="D38" s="262"/>
      <c r="E38" s="261"/>
      <c r="F38" s="263"/>
      <c r="G38" s="281"/>
      <c r="H38" s="282"/>
      <c r="I38" s="264"/>
      <c r="J38" s="279"/>
    </row>
    <row r="39" spans="1:10" ht="57.75" customHeight="1">
      <c r="A39" s="259">
        <v>9000024</v>
      </c>
      <c r="B39" s="274" t="s">
        <v>669</v>
      </c>
      <c r="C39" s="261"/>
      <c r="D39" s="262"/>
      <c r="E39" s="261"/>
      <c r="F39" s="263"/>
      <c r="G39" s="281"/>
      <c r="H39" s="282"/>
      <c r="I39" s="264"/>
      <c r="J39" s="279"/>
    </row>
    <row r="40" spans="1:10" ht="62.25" customHeight="1">
      <c r="A40" s="259">
        <v>9000025</v>
      </c>
      <c r="B40" s="260" t="s">
        <v>670</v>
      </c>
      <c r="C40" s="261"/>
      <c r="D40" s="262"/>
      <c r="E40" s="261"/>
      <c r="F40" s="263"/>
      <c r="G40" s="281"/>
      <c r="H40" s="282"/>
      <c r="I40" s="264"/>
      <c r="J40" s="279"/>
    </row>
    <row r="41" spans="1:10" ht="15" customHeight="1">
      <c r="A41" s="267"/>
      <c r="B41" s="386" t="s">
        <v>671</v>
      </c>
      <c r="C41" s="386"/>
      <c r="D41" s="386"/>
      <c r="E41" s="386"/>
      <c r="F41" s="386"/>
      <c r="G41" s="386"/>
      <c r="H41" s="386"/>
      <c r="I41" s="386"/>
      <c r="J41" s="387"/>
    </row>
    <row r="42" spans="1:10" ht="36" customHeight="1">
      <c r="A42" s="259">
        <v>9000026</v>
      </c>
      <c r="B42" s="274" t="s">
        <v>672</v>
      </c>
      <c r="C42" s="261"/>
      <c r="D42" s="262"/>
      <c r="E42" s="261"/>
      <c r="F42" s="283"/>
      <c r="G42" s="281"/>
      <c r="H42" s="282"/>
      <c r="I42" s="264"/>
      <c r="J42" s="283"/>
    </row>
    <row r="43" spans="1:10" ht="39" customHeight="1">
      <c r="A43" s="259">
        <v>9000027</v>
      </c>
      <c r="B43" s="274" t="s">
        <v>673</v>
      </c>
      <c r="C43" s="261"/>
      <c r="D43" s="262"/>
      <c r="E43" s="261"/>
      <c r="F43" s="283"/>
      <c r="G43" s="281"/>
      <c r="H43" s="282"/>
      <c r="I43" s="264"/>
      <c r="J43" s="283"/>
    </row>
    <row r="44" spans="1:10" ht="46.5" customHeight="1">
      <c r="A44" s="259">
        <v>9000028</v>
      </c>
      <c r="B44" s="274" t="s">
        <v>674</v>
      </c>
      <c r="C44" s="261"/>
      <c r="D44" s="262"/>
      <c r="E44" s="261"/>
      <c r="F44" s="283"/>
      <c r="G44" s="281"/>
      <c r="H44" s="282"/>
      <c r="I44" s="264"/>
      <c r="J44" s="283"/>
    </row>
    <row r="45" spans="1:10" ht="39" customHeight="1">
      <c r="A45" s="259">
        <v>9000029</v>
      </c>
      <c r="B45" s="274" t="s">
        <v>675</v>
      </c>
      <c r="C45" s="261"/>
      <c r="D45" s="262"/>
      <c r="E45" s="261"/>
      <c r="F45" s="283"/>
      <c r="G45" s="281"/>
      <c r="H45" s="282"/>
      <c r="I45" s="264"/>
      <c r="J45" s="283"/>
    </row>
    <row r="46" spans="1:10" ht="15" customHeight="1">
      <c r="A46" s="267"/>
      <c r="B46" s="386" t="s">
        <v>676</v>
      </c>
      <c r="C46" s="386"/>
      <c r="D46" s="386"/>
      <c r="E46" s="386"/>
      <c r="F46" s="386"/>
      <c r="G46" s="386"/>
      <c r="H46" s="386"/>
      <c r="I46" s="386"/>
      <c r="J46" s="387"/>
    </row>
    <row r="47" spans="1:10" ht="38.25" customHeight="1">
      <c r="A47" s="259">
        <v>9000030</v>
      </c>
      <c r="B47" s="260" t="s">
        <v>677</v>
      </c>
      <c r="C47" s="261"/>
      <c r="D47" s="262"/>
      <c r="E47" s="261"/>
      <c r="F47" s="263"/>
      <c r="G47" s="281"/>
      <c r="H47" s="282"/>
      <c r="I47" s="264"/>
      <c r="J47" s="279"/>
    </row>
    <row r="48" spans="1:10" ht="42.75" customHeight="1">
      <c r="A48" s="259">
        <v>9000031</v>
      </c>
      <c r="B48" s="274" t="s">
        <v>678</v>
      </c>
      <c r="C48" s="261"/>
      <c r="D48" s="262"/>
      <c r="E48" s="261"/>
      <c r="F48" s="263"/>
      <c r="G48" s="281"/>
      <c r="H48" s="282"/>
      <c r="I48" s="264"/>
      <c r="J48" s="279"/>
    </row>
    <row r="49" spans="1:10" ht="15" customHeight="1">
      <c r="A49" s="284"/>
      <c r="B49" s="388" t="s">
        <v>679</v>
      </c>
      <c r="C49" s="388"/>
      <c r="D49" s="388"/>
      <c r="E49" s="388"/>
      <c r="F49" s="388"/>
      <c r="G49" s="388"/>
      <c r="H49" s="388"/>
      <c r="I49" s="388"/>
      <c r="J49" s="389"/>
    </row>
    <row r="50" spans="1:10" ht="15" customHeight="1">
      <c r="A50" s="258"/>
      <c r="B50" s="384" t="s">
        <v>642</v>
      </c>
      <c r="C50" s="384"/>
      <c r="D50" s="384"/>
      <c r="E50" s="384"/>
      <c r="F50" s="384"/>
      <c r="G50" s="384"/>
      <c r="H50" s="384"/>
      <c r="I50" s="384"/>
      <c r="J50" s="385"/>
    </row>
    <row r="51" spans="1:10" ht="15" customHeight="1">
      <c r="A51" s="258"/>
      <c r="B51" s="386" t="s">
        <v>680</v>
      </c>
      <c r="C51" s="386"/>
      <c r="D51" s="386"/>
      <c r="E51" s="386"/>
      <c r="F51" s="386"/>
      <c r="G51" s="386"/>
      <c r="H51" s="386"/>
      <c r="I51" s="386"/>
      <c r="J51" s="387"/>
    </row>
    <row r="52" spans="1:10" ht="25.5" customHeight="1">
      <c r="A52" s="259">
        <v>9000032</v>
      </c>
      <c r="B52" s="274" t="s">
        <v>681</v>
      </c>
      <c r="C52" s="261"/>
      <c r="D52" s="262"/>
      <c r="E52" s="261"/>
      <c r="F52" s="263"/>
      <c r="G52" s="285">
        <v>0</v>
      </c>
      <c r="H52" s="268" t="s">
        <v>645</v>
      </c>
      <c r="I52" s="264"/>
      <c r="J52" s="261"/>
    </row>
    <row r="53" spans="1:10" ht="28.5" customHeight="1">
      <c r="A53" s="259">
        <v>9000033</v>
      </c>
      <c r="B53" s="274" t="s">
        <v>682</v>
      </c>
      <c r="C53" s="261"/>
      <c r="D53" s="262"/>
      <c r="E53" s="261"/>
      <c r="F53" s="263"/>
      <c r="G53" s="277"/>
      <c r="H53" s="268"/>
      <c r="I53" s="264"/>
      <c r="J53" s="261"/>
    </row>
    <row r="54" spans="1:10" ht="31.5" customHeight="1">
      <c r="A54" s="259">
        <v>9000034</v>
      </c>
      <c r="B54" s="274" t="s">
        <v>683</v>
      </c>
      <c r="C54" s="261"/>
      <c r="D54" s="262"/>
      <c r="E54" s="261"/>
      <c r="F54" s="263"/>
      <c r="G54" s="277"/>
      <c r="H54" s="268"/>
      <c r="I54" s="264"/>
      <c r="J54" s="261"/>
    </row>
    <row r="55" spans="1:10" ht="32.25" customHeight="1">
      <c r="A55" s="259">
        <v>9000035</v>
      </c>
      <c r="B55" s="274" t="s">
        <v>684</v>
      </c>
      <c r="C55" s="261"/>
      <c r="D55" s="262"/>
      <c r="E55" s="261"/>
      <c r="F55" s="263"/>
      <c r="G55" s="277"/>
      <c r="H55" s="268"/>
      <c r="I55" s="264"/>
      <c r="J55" s="261"/>
    </row>
    <row r="56" spans="1:10" ht="31.5" customHeight="1">
      <c r="A56" s="259">
        <v>9000036</v>
      </c>
      <c r="B56" s="274" t="s">
        <v>685</v>
      </c>
      <c r="C56" s="261"/>
      <c r="D56" s="262"/>
      <c r="E56" s="261"/>
      <c r="F56" s="263"/>
      <c r="G56" s="277"/>
      <c r="H56" s="268"/>
      <c r="I56" s="264"/>
      <c r="J56" s="261"/>
    </row>
    <row r="57" spans="1:10" ht="15" customHeight="1">
      <c r="A57" s="258"/>
      <c r="B57" s="384" t="s">
        <v>664</v>
      </c>
      <c r="C57" s="384"/>
      <c r="D57" s="384"/>
      <c r="E57" s="384"/>
      <c r="F57" s="384"/>
      <c r="G57" s="384"/>
      <c r="H57" s="384"/>
      <c r="I57" s="384"/>
      <c r="J57" s="385"/>
    </row>
    <row r="58" spans="1:10" ht="35.25" customHeight="1">
      <c r="A58" s="259">
        <v>9000037</v>
      </c>
      <c r="B58" s="286" t="s">
        <v>686</v>
      </c>
      <c r="C58" s="287"/>
      <c r="D58" s="288"/>
      <c r="E58" s="287"/>
      <c r="F58" s="289"/>
      <c r="G58" s="269"/>
      <c r="H58" s="290"/>
      <c r="I58" s="291"/>
      <c r="J58" s="261"/>
    </row>
    <row r="59" spans="1:10" ht="29.25" customHeight="1">
      <c r="A59" s="259">
        <v>9000038</v>
      </c>
      <c r="B59" s="286" t="s">
        <v>687</v>
      </c>
      <c r="C59" s="287"/>
      <c r="D59" s="288"/>
      <c r="E59" s="287"/>
      <c r="F59" s="289"/>
      <c r="G59" s="277"/>
      <c r="H59" s="290"/>
      <c r="I59" s="291"/>
      <c r="J59" s="261"/>
    </row>
    <row r="60" spans="1:10" ht="29.25" customHeight="1">
      <c r="A60" s="259">
        <v>9000039</v>
      </c>
      <c r="B60" s="292" t="s">
        <v>688</v>
      </c>
      <c r="C60" s="287"/>
      <c r="D60" s="262"/>
      <c r="E60" s="261"/>
      <c r="F60" s="263"/>
      <c r="G60" s="281"/>
      <c r="H60" s="282"/>
      <c r="I60" s="264"/>
      <c r="J60" s="261"/>
    </row>
    <row r="61" spans="1:10" ht="15" customHeight="1">
      <c r="A61" s="267"/>
      <c r="B61" s="388" t="s">
        <v>689</v>
      </c>
      <c r="C61" s="388"/>
      <c r="D61" s="388"/>
      <c r="E61" s="388"/>
      <c r="F61" s="388"/>
      <c r="G61" s="388"/>
      <c r="H61" s="388"/>
      <c r="I61" s="388"/>
      <c r="J61" s="389"/>
    </row>
    <row r="62" spans="1:10" ht="15" customHeight="1">
      <c r="A62" s="267"/>
      <c r="B62" s="384" t="s">
        <v>642</v>
      </c>
      <c r="C62" s="384"/>
      <c r="D62" s="384"/>
      <c r="E62" s="384"/>
      <c r="F62" s="384"/>
      <c r="G62" s="384"/>
      <c r="H62" s="384"/>
      <c r="I62" s="384"/>
      <c r="J62" s="385"/>
    </row>
    <row r="63" spans="1:10" ht="15" customHeight="1">
      <c r="A63" s="258"/>
      <c r="B63" s="386" t="s">
        <v>690</v>
      </c>
      <c r="C63" s="386"/>
      <c r="D63" s="386"/>
      <c r="E63" s="386"/>
      <c r="F63" s="386"/>
      <c r="G63" s="386"/>
      <c r="H63" s="386"/>
      <c r="I63" s="386"/>
      <c r="J63" s="387"/>
    </row>
    <row r="64" spans="1:10" ht="20.149999999999999" customHeight="1">
      <c r="A64" s="259">
        <v>9000040</v>
      </c>
      <c r="B64" s="260" t="s">
        <v>691</v>
      </c>
      <c r="C64" s="261"/>
      <c r="D64" s="293"/>
      <c r="E64" s="261"/>
      <c r="F64" s="263"/>
      <c r="G64" s="277">
        <v>0</v>
      </c>
      <c r="H64" s="268" t="s">
        <v>645</v>
      </c>
      <c r="I64" s="264"/>
      <c r="J64" s="261"/>
    </row>
    <row r="65" spans="1:11" ht="20.149999999999999" customHeight="1">
      <c r="A65" s="259">
        <v>9000041</v>
      </c>
      <c r="B65" s="260" t="s">
        <v>692</v>
      </c>
      <c r="C65" s="261"/>
      <c r="D65" s="293"/>
      <c r="E65" s="261"/>
      <c r="F65" s="263"/>
      <c r="G65" s="277">
        <v>0</v>
      </c>
      <c r="H65" s="268" t="s">
        <v>645</v>
      </c>
      <c r="I65" s="264"/>
      <c r="J65" s="261"/>
    </row>
    <row r="67" spans="1:11">
      <c r="A67" s="226" t="s">
        <v>627</v>
      </c>
    </row>
    <row r="74" spans="1:11" ht="12.5">
      <c r="B74" s="246" t="s">
        <v>628</v>
      </c>
      <c r="C74" s="233"/>
      <c r="D74" s="234"/>
      <c r="E74" s="234"/>
      <c r="I74" s="345" t="s">
        <v>620</v>
      </c>
      <c r="J74" s="345"/>
      <c r="K74" s="234"/>
    </row>
    <row r="75" spans="1:11" ht="12.5">
      <c r="B75" s="246" t="s">
        <v>624</v>
      </c>
      <c r="C75" s="233"/>
      <c r="D75" s="233"/>
      <c r="E75" s="233"/>
      <c r="I75" s="347" t="s">
        <v>623</v>
      </c>
      <c r="J75" s="347"/>
      <c r="K75" s="233"/>
    </row>
    <row r="76" spans="1:11" ht="12.5">
      <c r="B76" s="246" t="s">
        <v>621</v>
      </c>
      <c r="C76" s="233"/>
      <c r="D76" s="233"/>
      <c r="E76" s="233"/>
      <c r="I76" s="347" t="s">
        <v>622</v>
      </c>
      <c r="J76" s="347"/>
      <c r="K76" s="233"/>
    </row>
  </sheetData>
  <sheetProtection autoFilter="0"/>
  <protectedRanges>
    <protectedRange sqref="D4:J4 D49:J49 D61:J61" name="Rango1_2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I74:J74"/>
    <mergeCell ref="I75:J75"/>
    <mergeCell ref="I76:J76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showGridLines="0" topLeftCell="A19" zoomScale="124" zoomScaleNormal="124" workbookViewId="0">
      <selection activeCell="C18" sqref="C18"/>
    </sheetView>
  </sheetViews>
  <sheetFormatPr baseColWidth="10" defaultColWidth="11.453125" defaultRowHeight="11.5"/>
  <cols>
    <col min="1" max="1" width="63.1796875" style="142" bestFit="1" customWidth="1"/>
    <col min="2" max="2" width="25.81640625" style="142" bestFit="1" customWidth="1"/>
    <col min="3" max="3" width="19.81640625" style="142" bestFit="1" customWidth="1"/>
    <col min="4" max="4" width="20.54296875" style="142" bestFit="1" customWidth="1"/>
    <col min="5" max="5" width="27.1796875" style="142" bestFit="1" customWidth="1"/>
    <col min="6" max="6" width="28" style="142" bestFit="1" customWidth="1"/>
    <col min="7" max="7" width="23.453125" style="142" bestFit="1" customWidth="1"/>
    <col min="8" max="8" width="26" style="142" bestFit="1" customWidth="1"/>
    <col min="9" max="9" width="2.26953125" style="142" customWidth="1"/>
    <col min="10" max="16384" width="11.453125" style="142"/>
  </cols>
  <sheetData>
    <row r="1" spans="1:9">
      <c r="A1" s="331" t="s">
        <v>122</v>
      </c>
      <c r="B1" s="331"/>
      <c r="C1" s="331"/>
      <c r="D1" s="331"/>
      <c r="E1" s="331"/>
      <c r="F1" s="331"/>
      <c r="G1" s="331"/>
      <c r="H1" s="331"/>
      <c r="I1" s="141"/>
    </row>
    <row r="2" spans="1:9">
      <c r="A2" s="332" t="s">
        <v>611</v>
      </c>
      <c r="B2" s="333"/>
      <c r="C2" s="333"/>
      <c r="D2" s="333"/>
      <c r="E2" s="333"/>
      <c r="F2" s="333"/>
      <c r="G2" s="333"/>
      <c r="H2" s="334"/>
    </row>
    <row r="3" spans="1:9">
      <c r="A3" s="335" t="s">
        <v>123</v>
      </c>
      <c r="B3" s="336"/>
      <c r="C3" s="336"/>
      <c r="D3" s="336"/>
      <c r="E3" s="336"/>
      <c r="F3" s="336"/>
      <c r="G3" s="336"/>
      <c r="H3" s="337"/>
    </row>
    <row r="4" spans="1:9">
      <c r="A4" s="338" t="s">
        <v>700</v>
      </c>
      <c r="B4" s="339"/>
      <c r="C4" s="339"/>
      <c r="D4" s="339"/>
      <c r="E4" s="339"/>
      <c r="F4" s="339"/>
      <c r="G4" s="339"/>
      <c r="H4" s="340"/>
    </row>
    <row r="5" spans="1:9">
      <c r="A5" s="341" t="s">
        <v>2</v>
      </c>
      <c r="B5" s="342"/>
      <c r="C5" s="342"/>
      <c r="D5" s="342"/>
      <c r="E5" s="342"/>
      <c r="F5" s="342"/>
      <c r="G5" s="342"/>
      <c r="H5" s="343"/>
    </row>
    <row r="6" spans="1:9" ht="49.5" customHeight="1">
      <c r="A6" s="143" t="s">
        <v>124</v>
      </c>
      <c r="B6" s="144" t="s">
        <v>693</v>
      </c>
      <c r="C6" s="143" t="s">
        <v>125</v>
      </c>
      <c r="D6" s="143" t="s">
        <v>126</v>
      </c>
      <c r="E6" s="143" t="s">
        <v>127</v>
      </c>
      <c r="F6" s="143" t="s">
        <v>128</v>
      </c>
      <c r="G6" s="143" t="s">
        <v>129</v>
      </c>
      <c r="H6" s="145" t="s">
        <v>130</v>
      </c>
      <c r="I6" s="146"/>
    </row>
    <row r="7" spans="1:9">
      <c r="A7" s="147"/>
      <c r="B7" s="169"/>
      <c r="C7" s="169"/>
      <c r="D7" s="169"/>
      <c r="E7" s="169"/>
      <c r="F7" s="169"/>
      <c r="G7" s="169"/>
      <c r="H7" s="170"/>
      <c r="I7" s="146"/>
    </row>
    <row r="8" spans="1:9">
      <c r="A8" s="148" t="s">
        <v>131</v>
      </c>
      <c r="B8" s="149">
        <f>B9+B13</f>
        <v>0</v>
      </c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>F9+F13</f>
        <v>0</v>
      </c>
      <c r="G8" s="149">
        <f t="shared" si="0"/>
        <v>0</v>
      </c>
      <c r="H8" s="149">
        <f t="shared" si="0"/>
        <v>0</v>
      </c>
    </row>
    <row r="9" spans="1:9" s="172" customFormat="1">
      <c r="A9" s="171" t="s">
        <v>132</v>
      </c>
      <c r="B9" s="149">
        <f>SUM(B10:B12)</f>
        <v>0</v>
      </c>
      <c r="C9" s="149">
        <f t="shared" ref="C9:H9" si="1">SUM(C10:C12)</f>
        <v>0</v>
      </c>
      <c r="D9" s="149">
        <f t="shared" si="1"/>
        <v>0</v>
      </c>
      <c r="E9" s="149">
        <f t="shared" si="1"/>
        <v>0</v>
      </c>
      <c r="F9" s="149">
        <f>B9+C9-D9+E9</f>
        <v>0</v>
      </c>
      <c r="G9" s="149">
        <f t="shared" si="1"/>
        <v>0</v>
      </c>
      <c r="H9" s="149">
        <f t="shared" si="1"/>
        <v>0</v>
      </c>
    </row>
    <row r="10" spans="1:9">
      <c r="A10" s="151" t="s">
        <v>133</v>
      </c>
      <c r="B10" s="150">
        <v>0</v>
      </c>
      <c r="C10" s="150">
        <v>0</v>
      </c>
      <c r="D10" s="150">
        <v>0</v>
      </c>
      <c r="E10" s="150">
        <v>0</v>
      </c>
      <c r="F10" s="150">
        <f>B10+C10-D10+E10</f>
        <v>0</v>
      </c>
      <c r="G10" s="150">
        <v>0</v>
      </c>
      <c r="H10" s="150"/>
    </row>
    <row r="11" spans="1:9">
      <c r="A11" s="151" t="s">
        <v>134</v>
      </c>
      <c r="B11" s="150">
        <v>0</v>
      </c>
      <c r="C11" s="150">
        <v>0</v>
      </c>
      <c r="D11" s="150">
        <v>0</v>
      </c>
      <c r="E11" s="150">
        <v>0</v>
      </c>
      <c r="F11" s="150">
        <f>B11+C11-D11+E11</f>
        <v>0</v>
      </c>
      <c r="G11" s="150">
        <v>0</v>
      </c>
      <c r="H11" s="150"/>
    </row>
    <row r="12" spans="1:9">
      <c r="A12" s="151" t="s">
        <v>135</v>
      </c>
      <c r="B12" s="150">
        <v>0</v>
      </c>
      <c r="C12" s="150">
        <v>0</v>
      </c>
      <c r="D12" s="150">
        <v>0</v>
      </c>
      <c r="E12" s="150">
        <v>0</v>
      </c>
      <c r="F12" s="150">
        <f>B12+C12-D12+E12</f>
        <v>0</v>
      </c>
      <c r="G12" s="150">
        <v>0</v>
      </c>
      <c r="H12" s="150"/>
    </row>
    <row r="13" spans="1:9" s="172" customFormat="1">
      <c r="A13" s="171" t="s">
        <v>136</v>
      </c>
      <c r="B13" s="149">
        <f>SUM(B14)</f>
        <v>0</v>
      </c>
      <c r="C13" s="149">
        <f>C14</f>
        <v>0</v>
      </c>
      <c r="D13" s="149">
        <f t="shared" ref="D13:H13" si="2">D14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</row>
    <row r="14" spans="1:9">
      <c r="A14" s="151" t="s">
        <v>137</v>
      </c>
      <c r="B14" s="150">
        <v>0</v>
      </c>
      <c r="C14" s="150">
        <v>0</v>
      </c>
      <c r="D14" s="150">
        <v>0</v>
      </c>
      <c r="E14" s="150">
        <v>0</v>
      </c>
      <c r="F14" s="150">
        <f>B14+C14-D14+E14</f>
        <v>0</v>
      </c>
      <c r="G14" s="150">
        <v>0</v>
      </c>
      <c r="H14" s="150">
        <v>0</v>
      </c>
    </row>
    <row r="15" spans="1:9">
      <c r="A15" s="151" t="s">
        <v>138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</row>
    <row r="16" spans="1:9">
      <c r="A16" s="151" t="s">
        <v>139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</row>
    <row r="17" spans="1:8">
      <c r="A17" s="152"/>
      <c r="B17" s="153"/>
      <c r="C17" s="153"/>
      <c r="D17" s="153"/>
      <c r="E17" s="153"/>
      <c r="F17" s="153"/>
      <c r="G17" s="153"/>
      <c r="H17" s="153"/>
    </row>
    <row r="18" spans="1:8">
      <c r="A18" s="148" t="s">
        <v>140</v>
      </c>
      <c r="B18" s="300">
        <v>8576358.5</v>
      </c>
      <c r="C18" s="314">
        <v>5969017.04</v>
      </c>
      <c r="D18" s="154"/>
      <c r="E18" s="154"/>
      <c r="F18" s="150">
        <f>B18+C18</f>
        <v>14545375.539999999</v>
      </c>
      <c r="G18" s="154"/>
      <c r="H18" s="154"/>
    </row>
    <row r="19" spans="1:8">
      <c r="A19" s="155"/>
      <c r="B19" s="156"/>
      <c r="C19" s="156"/>
      <c r="D19" s="156"/>
      <c r="E19" s="156"/>
      <c r="F19" s="156"/>
      <c r="G19" s="156"/>
      <c r="H19" s="156"/>
    </row>
    <row r="20" spans="1:8">
      <c r="A20" s="148" t="s">
        <v>141</v>
      </c>
      <c r="B20" s="149">
        <f t="shared" ref="B20:H20" si="3">B8+B18</f>
        <v>8576358.5</v>
      </c>
      <c r="C20" s="149">
        <f t="shared" si="3"/>
        <v>5969017.04</v>
      </c>
      <c r="D20" s="149">
        <f t="shared" si="3"/>
        <v>0</v>
      </c>
      <c r="E20" s="149">
        <f t="shared" si="3"/>
        <v>0</v>
      </c>
      <c r="F20" s="149">
        <f t="shared" si="3"/>
        <v>14545375.539999999</v>
      </c>
      <c r="G20" s="149">
        <f t="shared" si="3"/>
        <v>0</v>
      </c>
      <c r="H20" s="149">
        <f t="shared" si="3"/>
        <v>0</v>
      </c>
    </row>
    <row r="21" spans="1:8">
      <c r="A21" s="152"/>
      <c r="B21" s="157"/>
      <c r="C21" s="157"/>
      <c r="D21" s="157"/>
      <c r="E21" s="157"/>
      <c r="F21" s="157"/>
      <c r="G21" s="157"/>
      <c r="H21" s="157"/>
    </row>
    <row r="22" spans="1:8" ht="13.5">
      <c r="A22" s="148" t="s">
        <v>605</v>
      </c>
      <c r="B22" s="149">
        <f t="shared" ref="B22:H22" si="4">SUM(B23:B25)</f>
        <v>0</v>
      </c>
      <c r="C22" s="149">
        <f t="shared" si="4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  <c r="G22" s="149">
        <f t="shared" si="4"/>
        <v>0</v>
      </c>
      <c r="H22" s="149">
        <f t="shared" si="4"/>
        <v>0</v>
      </c>
    </row>
    <row r="23" spans="1:8">
      <c r="A23" s="158" t="s">
        <v>142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>
      <c r="A24" s="158" t="s">
        <v>143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>
      <c r="A25" s="158" t="s">
        <v>144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>
      <c r="A26" s="159" t="s">
        <v>145</v>
      </c>
      <c r="B26" s="157"/>
      <c r="C26" s="157"/>
      <c r="D26" s="157"/>
      <c r="E26" s="157"/>
      <c r="F26" s="157"/>
      <c r="G26" s="157"/>
      <c r="H26" s="157"/>
    </row>
    <row r="27" spans="1:8" ht="13.5">
      <c r="A27" s="148" t="s">
        <v>606</v>
      </c>
      <c r="B27" s="149">
        <f>SUM(B28:B30)</f>
        <v>0</v>
      </c>
      <c r="C27" s="149">
        <f t="shared" ref="C27:H27" si="5">SUM(C28:C30)</f>
        <v>0</v>
      </c>
      <c r="D27" s="149">
        <f t="shared" si="5"/>
        <v>0</v>
      </c>
      <c r="E27" s="149">
        <f t="shared" si="5"/>
        <v>0</v>
      </c>
      <c r="F27" s="149">
        <f t="shared" si="5"/>
        <v>0</v>
      </c>
      <c r="G27" s="149">
        <f t="shared" si="5"/>
        <v>0</v>
      </c>
      <c r="H27" s="149">
        <f t="shared" si="5"/>
        <v>0</v>
      </c>
    </row>
    <row r="28" spans="1:8">
      <c r="A28" s="158" t="s">
        <v>146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>
      <c r="A29" s="158" t="s">
        <v>147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>
      <c r="A30" s="158" t="s">
        <v>148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</row>
    <row r="31" spans="1:8">
      <c r="A31" s="160" t="s">
        <v>145</v>
      </c>
      <c r="B31" s="161"/>
      <c r="C31" s="161"/>
      <c r="D31" s="161"/>
      <c r="E31" s="161"/>
      <c r="F31" s="161"/>
      <c r="G31" s="161"/>
      <c r="H31" s="161"/>
    </row>
    <row r="32" spans="1:8">
      <c r="A32" s="141"/>
    </row>
    <row r="33" spans="1:27">
      <c r="A33" s="344" t="s">
        <v>607</v>
      </c>
      <c r="B33" s="344"/>
      <c r="C33" s="344"/>
      <c r="D33" s="344"/>
      <c r="E33" s="344"/>
      <c r="F33" s="344"/>
      <c r="G33" s="344"/>
      <c r="H33" s="344"/>
    </row>
    <row r="34" spans="1:27">
      <c r="A34" s="344"/>
      <c r="B34" s="344"/>
      <c r="C34" s="344"/>
      <c r="D34" s="344"/>
      <c r="E34" s="344"/>
      <c r="F34" s="344"/>
      <c r="G34" s="344"/>
      <c r="H34" s="344"/>
    </row>
    <row r="35" spans="1:27">
      <c r="A35" s="344"/>
      <c r="B35" s="344"/>
      <c r="C35" s="344"/>
      <c r="D35" s="344"/>
      <c r="E35" s="344"/>
      <c r="F35" s="344"/>
      <c r="G35" s="344"/>
      <c r="H35" s="344"/>
    </row>
    <row r="36" spans="1:27">
      <c r="A36" s="344"/>
      <c r="B36" s="344"/>
      <c r="C36" s="344"/>
      <c r="D36" s="344"/>
      <c r="E36" s="344"/>
      <c r="F36" s="344"/>
      <c r="G36" s="344"/>
      <c r="H36" s="344"/>
    </row>
    <row r="37" spans="1:27">
      <c r="A37" s="344"/>
      <c r="B37" s="344"/>
      <c r="C37" s="344"/>
      <c r="D37" s="344"/>
      <c r="E37" s="344"/>
      <c r="F37" s="344"/>
      <c r="G37" s="344"/>
      <c r="H37" s="344"/>
    </row>
    <row r="38" spans="1:27">
      <c r="A38" s="141"/>
    </row>
    <row r="39" spans="1:27" ht="23">
      <c r="A39" s="143" t="s">
        <v>149</v>
      </c>
      <c r="B39" s="143" t="s">
        <v>150</v>
      </c>
      <c r="C39" s="143" t="s">
        <v>151</v>
      </c>
      <c r="D39" s="143" t="s">
        <v>152</v>
      </c>
      <c r="E39" s="143" t="s">
        <v>153</v>
      </c>
      <c r="F39" s="145" t="s">
        <v>154</v>
      </c>
    </row>
    <row r="40" spans="1:27">
      <c r="A40" s="155"/>
      <c r="B40" s="165"/>
      <c r="C40" s="165"/>
      <c r="D40" s="165"/>
      <c r="E40" s="165"/>
      <c r="F40" s="165"/>
    </row>
    <row r="41" spans="1:27">
      <c r="A41" s="148" t="s">
        <v>155</v>
      </c>
      <c r="B41" s="166">
        <f>SUM(B42:B45)</f>
        <v>0</v>
      </c>
      <c r="C41" s="166">
        <f t="shared" ref="C41:F41" si="6">SUM(C42:C45)</f>
        <v>0</v>
      </c>
      <c r="D41" s="166">
        <f t="shared" si="6"/>
        <v>0</v>
      </c>
      <c r="E41" s="166">
        <f t="shared" si="6"/>
        <v>0</v>
      </c>
      <c r="F41" s="166">
        <f t="shared" si="6"/>
        <v>0</v>
      </c>
    </row>
    <row r="42" spans="1:27">
      <c r="A42" s="158" t="s">
        <v>156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2"/>
      <c r="H42" s="162"/>
    </row>
    <row r="43" spans="1:27">
      <c r="A43" s="158" t="s">
        <v>157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2"/>
      <c r="H43" s="162"/>
    </row>
    <row r="44" spans="1:27">
      <c r="A44" s="158" t="s">
        <v>158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2"/>
      <c r="H44" s="162"/>
    </row>
    <row r="45" spans="1:27">
      <c r="A45" s="163" t="s">
        <v>145</v>
      </c>
      <c r="B45" s="168"/>
      <c r="C45" s="168"/>
      <c r="D45" s="168"/>
      <c r="E45" s="168"/>
      <c r="F45" s="168"/>
    </row>
    <row r="46" spans="1:27">
      <c r="A46" s="330"/>
      <c r="B46" s="330"/>
      <c r="C46" s="330"/>
      <c r="D46" s="330"/>
      <c r="E46" s="330"/>
      <c r="F46" s="330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ht="12.5">
      <c r="A47" s="236" t="s">
        <v>618</v>
      </c>
      <c r="B47" s="223"/>
      <c r="C47" s="224"/>
      <c r="D47" s="224"/>
      <c r="E47" s="224"/>
      <c r="F47" s="224"/>
      <c r="G47" s="222"/>
      <c r="H47" s="222"/>
    </row>
    <row r="48" spans="1:27">
      <c r="A48" s="222"/>
      <c r="B48" s="223"/>
      <c r="C48" s="224"/>
      <c r="D48" s="224"/>
      <c r="E48" s="224"/>
      <c r="F48" s="224"/>
      <c r="G48" s="222"/>
      <c r="H48" s="222"/>
    </row>
    <row r="49" spans="1:8">
      <c r="A49" s="222"/>
      <c r="B49" s="223"/>
      <c r="C49" s="224"/>
      <c r="D49" s="224"/>
      <c r="E49" s="224"/>
      <c r="F49" s="224"/>
      <c r="G49" s="222"/>
      <c r="H49" s="222"/>
    </row>
    <row r="50" spans="1:8">
      <c r="A50" s="222"/>
      <c r="B50" s="223"/>
      <c r="C50" s="224"/>
      <c r="D50" s="224"/>
      <c r="E50" s="224"/>
      <c r="F50" s="224"/>
      <c r="G50" s="222"/>
      <c r="H50" s="222"/>
    </row>
    <row r="51" spans="1:8">
      <c r="A51" s="222"/>
      <c r="B51" s="223"/>
      <c r="C51" s="224"/>
      <c r="D51" s="224"/>
      <c r="E51" s="224"/>
      <c r="F51" s="224"/>
      <c r="G51" s="222"/>
      <c r="H51" s="222"/>
    </row>
    <row r="52" spans="1:8">
      <c r="A52" s="222"/>
      <c r="B52" s="223"/>
      <c r="C52" s="224"/>
      <c r="D52" s="224"/>
      <c r="E52" s="224"/>
      <c r="F52" s="224"/>
      <c r="G52" s="222"/>
      <c r="H52" s="222"/>
    </row>
    <row r="53" spans="1:8">
      <c r="A53" s="222"/>
      <c r="B53" s="223"/>
      <c r="C53" s="224"/>
      <c r="D53" s="224"/>
      <c r="E53" s="224"/>
      <c r="F53" s="224"/>
      <c r="G53" s="222"/>
      <c r="H53" s="222"/>
    </row>
    <row r="54" spans="1:8">
      <c r="A54" s="222"/>
      <c r="B54" s="223"/>
      <c r="C54" s="224"/>
      <c r="D54" s="224"/>
      <c r="E54" s="224"/>
      <c r="F54" s="224"/>
      <c r="G54" s="222"/>
      <c r="H54" s="222"/>
    </row>
    <row r="55" spans="1:8" ht="12.5">
      <c r="A55" s="316" t="s">
        <v>625</v>
      </c>
      <c r="B55" s="316"/>
      <c r="C55" s="237"/>
      <c r="D55" s="237"/>
      <c r="E55" s="237"/>
      <c r="F55" s="316" t="s">
        <v>626</v>
      </c>
      <c r="G55" s="316"/>
      <c r="H55" s="316"/>
    </row>
    <row r="56" spans="1:8" ht="12.5">
      <c r="A56" s="316" t="s">
        <v>624</v>
      </c>
      <c r="B56" s="316"/>
      <c r="C56" s="237"/>
      <c r="D56" s="237"/>
      <c r="E56" s="237"/>
      <c r="F56" s="316" t="s">
        <v>623</v>
      </c>
      <c r="G56" s="316"/>
      <c r="H56" s="316"/>
    </row>
    <row r="57" spans="1:8" ht="12.5">
      <c r="A57" s="316" t="s">
        <v>621</v>
      </c>
      <c r="B57" s="316"/>
      <c r="C57" s="237"/>
      <c r="D57" s="237"/>
      <c r="E57" s="237"/>
      <c r="F57" s="316" t="s">
        <v>699</v>
      </c>
      <c r="G57" s="316"/>
      <c r="H57" s="316"/>
    </row>
    <row r="58" spans="1:8" ht="12.5">
      <c r="A58" s="235"/>
      <c r="B58" s="235"/>
      <c r="C58" s="235"/>
      <c r="D58" s="235"/>
      <c r="E58" s="235"/>
      <c r="F58" s="235"/>
      <c r="G58" s="235"/>
      <c r="H58" s="235"/>
    </row>
  </sheetData>
  <mergeCells count="13">
    <mergeCell ref="A46:F46"/>
    <mergeCell ref="A1:H1"/>
    <mergeCell ref="A2:H2"/>
    <mergeCell ref="A3:H3"/>
    <mergeCell ref="A4:H4"/>
    <mergeCell ref="A5:H5"/>
    <mergeCell ref="A33:H37"/>
    <mergeCell ref="A55:B55"/>
    <mergeCell ref="F55:H55"/>
    <mergeCell ref="A56:B56"/>
    <mergeCell ref="F56:H56"/>
    <mergeCell ref="A57:B57"/>
    <mergeCell ref="F57:H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7" orientation="landscape" r:id="rId1"/>
  <ignoredErrors>
    <ignoredError sqref="B8:H17 B19:H30 D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="90" zoomScaleNormal="90" workbookViewId="0">
      <selection activeCell="I39" sqref="I39"/>
    </sheetView>
  </sheetViews>
  <sheetFormatPr baseColWidth="10" defaultRowHeight="14.5"/>
  <cols>
    <col min="1" max="1" width="86.26953125" bestFit="1" customWidth="1"/>
    <col min="2" max="2" width="17.54296875" customWidth="1"/>
    <col min="3" max="3" width="20" customWidth="1"/>
    <col min="4" max="4" width="17.453125" customWidth="1"/>
    <col min="5" max="5" width="17" customWidth="1"/>
    <col min="6" max="6" width="18.81640625" customWidth="1"/>
    <col min="7" max="7" width="24.26953125" customWidth="1"/>
    <col min="8" max="8" width="26.26953125" customWidth="1"/>
    <col min="9" max="11" width="21.7265625" customWidth="1"/>
    <col min="12" max="12" width="1.81640625" customWidth="1"/>
  </cols>
  <sheetData>
    <row r="1" spans="1:12" ht="21">
      <c r="A1" s="317" t="s">
        <v>159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3"/>
    </row>
    <row r="2" spans="1:12">
      <c r="A2" s="318" t="s">
        <v>611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12">
      <c r="A3" s="321" t="s">
        <v>160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12">
      <c r="A4" s="324" t="s">
        <v>701</v>
      </c>
      <c r="B4" s="325"/>
      <c r="C4" s="325"/>
      <c r="D4" s="325"/>
      <c r="E4" s="325"/>
      <c r="F4" s="325"/>
      <c r="G4" s="325"/>
      <c r="H4" s="325"/>
      <c r="I4" s="325"/>
      <c r="J4" s="325"/>
      <c r="K4" s="326"/>
    </row>
    <row r="5" spans="1:12">
      <c r="A5" s="321" t="s">
        <v>2</v>
      </c>
      <c r="B5" s="322"/>
      <c r="C5" s="322"/>
      <c r="D5" s="322"/>
      <c r="E5" s="322"/>
      <c r="F5" s="322"/>
      <c r="G5" s="322"/>
      <c r="H5" s="322"/>
      <c r="I5" s="322"/>
      <c r="J5" s="322"/>
      <c r="K5" s="323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608</v>
      </c>
      <c r="J6" s="4" t="s">
        <v>609</v>
      </c>
      <c r="K6" s="4" t="s">
        <v>610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73"/>
      <c r="C8" s="173"/>
      <c r="D8" s="173"/>
      <c r="E8" s="174">
        <f>SUM(E9:E12)</f>
        <v>0</v>
      </c>
      <c r="F8" s="173"/>
      <c r="G8" s="174">
        <f>SUM(G9:G12)</f>
        <v>0</v>
      </c>
      <c r="H8" s="174">
        <f>SUM(H9:H12)</f>
        <v>0</v>
      </c>
      <c r="I8" s="174">
        <f>SUM(I9:I12)</f>
        <v>0</v>
      </c>
      <c r="J8" s="174">
        <f>SUM(J9:J12)</f>
        <v>0</v>
      </c>
      <c r="K8" s="174">
        <f>SUM(K9:K12)</f>
        <v>0</v>
      </c>
    </row>
    <row r="9" spans="1:12">
      <c r="A9" s="35" t="s">
        <v>170</v>
      </c>
      <c r="B9" s="175"/>
      <c r="C9" s="175"/>
      <c r="D9" s="175"/>
      <c r="E9" s="176">
        <v>0</v>
      </c>
      <c r="F9" s="175"/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32"/>
    </row>
    <row r="10" spans="1:12">
      <c r="A10" s="35" t="s">
        <v>171</v>
      </c>
      <c r="B10" s="175"/>
      <c r="C10" s="175"/>
      <c r="D10" s="175"/>
      <c r="E10" s="176">
        <v>0</v>
      </c>
      <c r="F10" s="175"/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32"/>
    </row>
    <row r="11" spans="1:12">
      <c r="A11" s="35" t="s">
        <v>172</v>
      </c>
      <c r="B11" s="175"/>
      <c r="C11" s="175"/>
      <c r="D11" s="175"/>
      <c r="E11" s="176">
        <v>0</v>
      </c>
      <c r="F11" s="175"/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32"/>
    </row>
    <row r="12" spans="1:12">
      <c r="A12" s="35" t="s">
        <v>173</v>
      </c>
      <c r="B12" s="175"/>
      <c r="C12" s="175"/>
      <c r="D12" s="175"/>
      <c r="E12" s="176">
        <v>0</v>
      </c>
      <c r="F12" s="175"/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32"/>
    </row>
    <row r="13" spans="1:12">
      <c r="A13" s="36" t="s">
        <v>145</v>
      </c>
      <c r="B13" s="177"/>
      <c r="C13" s="177"/>
      <c r="D13" s="177"/>
      <c r="E13" s="178"/>
      <c r="F13" s="177"/>
      <c r="G13" s="178"/>
      <c r="H13" s="178"/>
      <c r="I13" s="178"/>
      <c r="J13" s="178"/>
      <c r="K13" s="178"/>
    </row>
    <row r="14" spans="1:12">
      <c r="A14" s="10" t="s">
        <v>174</v>
      </c>
      <c r="B14" s="173"/>
      <c r="C14" s="173"/>
      <c r="D14" s="173"/>
      <c r="E14" s="174">
        <f>SUM(E15:E18)</f>
        <v>0</v>
      </c>
      <c r="F14" s="173"/>
      <c r="G14" s="174">
        <f>SUM(G15:G18)</f>
        <v>0</v>
      </c>
      <c r="H14" s="174">
        <f>SUM(H15:H18)</f>
        <v>0</v>
      </c>
      <c r="I14" s="174">
        <f>SUM(I15:I18)</f>
        <v>0</v>
      </c>
      <c r="J14" s="174">
        <f>SUM(J15:J18)</f>
        <v>0</v>
      </c>
      <c r="K14" s="174">
        <f>SUM(K15:K18)</f>
        <v>0</v>
      </c>
    </row>
    <row r="15" spans="1:12">
      <c r="A15" s="35" t="s">
        <v>175</v>
      </c>
      <c r="B15" s="175"/>
      <c r="C15" s="175"/>
      <c r="D15" s="175"/>
      <c r="E15" s="176">
        <v>0</v>
      </c>
      <c r="F15" s="175"/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32"/>
    </row>
    <row r="16" spans="1:12">
      <c r="A16" s="35" t="s">
        <v>176</v>
      </c>
      <c r="B16" s="175"/>
      <c r="C16" s="175"/>
      <c r="D16" s="175"/>
      <c r="E16" s="176">
        <v>0</v>
      </c>
      <c r="F16" s="175"/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32"/>
    </row>
    <row r="17" spans="1:11">
      <c r="A17" s="35" t="s">
        <v>177</v>
      </c>
      <c r="B17" s="175"/>
      <c r="C17" s="175"/>
      <c r="D17" s="175"/>
      <c r="E17" s="176">
        <v>0</v>
      </c>
      <c r="F17" s="175"/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>
      <c r="A18" s="35" t="s">
        <v>178</v>
      </c>
      <c r="B18" s="175"/>
      <c r="C18" s="175"/>
      <c r="D18" s="175"/>
      <c r="E18" s="176">
        <v>0</v>
      </c>
      <c r="F18" s="175"/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>
      <c r="A19" s="36" t="s">
        <v>145</v>
      </c>
      <c r="B19" s="177"/>
      <c r="C19" s="177"/>
      <c r="D19" s="177"/>
      <c r="E19" s="178"/>
      <c r="F19" s="177"/>
      <c r="G19" s="178"/>
      <c r="H19" s="178"/>
      <c r="I19" s="178"/>
      <c r="J19" s="178"/>
      <c r="K19" s="178"/>
    </row>
    <row r="20" spans="1:11">
      <c r="A20" s="10" t="s">
        <v>179</v>
      </c>
      <c r="B20" s="173"/>
      <c r="C20" s="173"/>
      <c r="D20" s="173"/>
      <c r="E20" s="174">
        <f>E8+E14</f>
        <v>0</v>
      </c>
      <c r="F20" s="173"/>
      <c r="G20" s="174">
        <f>G8+G14</f>
        <v>0</v>
      </c>
      <c r="H20" s="174">
        <f>H8+H14</f>
        <v>0</v>
      </c>
      <c r="I20" s="174">
        <f>I8+I14</f>
        <v>0</v>
      </c>
      <c r="J20" s="174">
        <f>J8+J14</f>
        <v>0</v>
      </c>
      <c r="K20" s="174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  <row r="23" spans="1:11">
      <c r="A23" s="236" t="s">
        <v>618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</row>
    <row r="24" spans="1:1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</row>
    <row r="25" spans="1:1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  <row r="26" spans="1:1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</row>
    <row r="27" spans="1:1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</row>
    <row r="28" spans="1:1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</row>
    <row r="29" spans="1:1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</row>
    <row r="33" spans="1:1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</row>
    <row r="34" spans="1:1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</row>
    <row r="36" spans="1:11">
      <c r="A36" s="315" t="s">
        <v>630</v>
      </c>
      <c r="B36" s="315"/>
      <c r="C36" s="222"/>
      <c r="D36" s="222"/>
      <c r="E36" s="222"/>
      <c r="F36" s="222"/>
      <c r="G36" s="222"/>
      <c r="H36" s="222"/>
      <c r="I36" s="222"/>
      <c r="J36" s="225" t="s">
        <v>631</v>
      </c>
      <c r="K36" s="222"/>
    </row>
    <row r="37" spans="1:11">
      <c r="A37" s="316" t="s">
        <v>624</v>
      </c>
      <c r="B37" s="316"/>
      <c r="C37" s="235"/>
      <c r="D37" s="235"/>
      <c r="E37" s="235"/>
      <c r="F37" s="235"/>
      <c r="G37" s="235"/>
      <c r="H37" s="235"/>
      <c r="I37" s="316" t="s">
        <v>623</v>
      </c>
      <c r="J37" s="316"/>
      <c r="K37" s="316"/>
    </row>
    <row r="38" spans="1:11">
      <c r="A38" s="316" t="s">
        <v>621</v>
      </c>
      <c r="B38" s="316"/>
      <c r="C38" s="235"/>
      <c r="D38" s="235"/>
      <c r="E38" s="235"/>
      <c r="F38" s="235"/>
      <c r="G38" s="235"/>
      <c r="H38" s="235"/>
      <c r="I38" s="316" t="s">
        <v>699</v>
      </c>
      <c r="J38" s="316"/>
      <c r="K38" s="316"/>
    </row>
  </sheetData>
  <mergeCells count="10">
    <mergeCell ref="A1:K1"/>
    <mergeCell ref="A2:K2"/>
    <mergeCell ref="A3:K3"/>
    <mergeCell ref="A4:K4"/>
    <mergeCell ref="A5:K5"/>
    <mergeCell ref="A37:B37"/>
    <mergeCell ref="I37:K37"/>
    <mergeCell ref="A38:B38"/>
    <mergeCell ref="I38:K38"/>
    <mergeCell ref="A36:B36"/>
  </mergeCells>
  <pageMargins left="0.25" right="0.25" top="0.75" bottom="0.75" header="0.3" footer="0.3"/>
  <pageSetup scale="45" fitToHeight="0" orientation="landscape" r:id="rId1"/>
  <ignoredErrors>
    <ignoredError sqref="E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="80" zoomScaleNormal="80" workbookViewId="0">
      <selection activeCell="G24" sqref="G24"/>
    </sheetView>
  </sheetViews>
  <sheetFormatPr baseColWidth="10" defaultRowHeight="14.5"/>
  <cols>
    <col min="1" max="1" width="105.453125" customWidth="1"/>
    <col min="2" max="2" width="18.81640625" customWidth="1"/>
    <col min="3" max="3" width="20.81640625" customWidth="1"/>
    <col min="4" max="4" width="19.54296875" customWidth="1"/>
  </cols>
  <sheetData>
    <row r="1" spans="1:11" ht="21">
      <c r="A1" s="317" t="s">
        <v>180</v>
      </c>
      <c r="B1" s="317"/>
      <c r="C1" s="317"/>
      <c r="D1" s="317"/>
      <c r="E1" s="33"/>
      <c r="F1" s="33"/>
      <c r="G1" s="33"/>
      <c r="H1" s="33"/>
      <c r="I1" s="33"/>
      <c r="J1" s="33"/>
      <c r="K1" s="33"/>
    </row>
    <row r="2" spans="1:11">
      <c r="A2" s="318" t="s">
        <v>611</v>
      </c>
      <c r="B2" s="319"/>
      <c r="C2" s="319"/>
      <c r="D2" s="320"/>
    </row>
    <row r="3" spans="1:11">
      <c r="A3" s="321" t="s">
        <v>181</v>
      </c>
      <c r="B3" s="322"/>
      <c r="C3" s="322"/>
      <c r="D3" s="323"/>
    </row>
    <row r="4" spans="1:11">
      <c r="A4" s="324" t="s">
        <v>701</v>
      </c>
      <c r="B4" s="325"/>
      <c r="C4" s="325"/>
      <c r="D4" s="326"/>
    </row>
    <row r="5" spans="1:11">
      <c r="A5" s="327" t="s">
        <v>2</v>
      </c>
      <c r="B5" s="328"/>
      <c r="C5" s="328"/>
      <c r="D5" s="329"/>
    </row>
    <row r="7" spans="1:11" ht="29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79">
        <f>SUM(B9:B11)</f>
        <v>60646162.32</v>
      </c>
      <c r="C8" s="179">
        <f>SUM(C9:C11)</f>
        <v>122427216.70999999</v>
      </c>
      <c r="D8" s="179">
        <f>SUM(D9:D11)</f>
        <v>122427216.70999999</v>
      </c>
    </row>
    <row r="9" spans="1:11">
      <c r="A9" s="41" t="s">
        <v>186</v>
      </c>
      <c r="B9" s="181">
        <v>60646162.32</v>
      </c>
      <c r="C9" s="181">
        <v>82927734.349999994</v>
      </c>
      <c r="D9" s="181">
        <v>82927734.349999994</v>
      </c>
    </row>
    <row r="10" spans="1:11">
      <c r="A10" s="41" t="s">
        <v>187</v>
      </c>
      <c r="B10" s="181">
        <v>0</v>
      </c>
      <c r="C10" s="181">
        <v>39499482.359999999</v>
      </c>
      <c r="D10" s="181">
        <v>39499482.359999999</v>
      </c>
    </row>
    <row r="11" spans="1:11">
      <c r="A11" s="41" t="s">
        <v>188</v>
      </c>
      <c r="B11" s="181">
        <v>0</v>
      </c>
      <c r="C11" s="181">
        <v>0</v>
      </c>
      <c r="D11" s="181">
        <v>0</v>
      </c>
    </row>
    <row r="12" spans="1:11">
      <c r="A12" s="13"/>
      <c r="B12" s="182"/>
      <c r="C12" s="182"/>
      <c r="D12" s="182"/>
    </row>
    <row r="13" spans="1:11">
      <c r="A13" s="16" t="s">
        <v>189</v>
      </c>
      <c r="B13" s="179">
        <f>SUM(B14:B15)</f>
        <v>60646162.32</v>
      </c>
      <c r="C13" s="179">
        <f t="shared" ref="C13:D13" si="0">SUM(C14:C15)</f>
        <v>95508209.099999994</v>
      </c>
      <c r="D13" s="179">
        <f t="shared" si="0"/>
        <v>95508209.099999994</v>
      </c>
      <c r="E13" s="43"/>
    </row>
    <row r="14" spans="1:11">
      <c r="A14" s="41" t="s">
        <v>190</v>
      </c>
      <c r="B14" s="181">
        <v>60646162.32</v>
      </c>
      <c r="C14" s="181">
        <v>65461371.659999996</v>
      </c>
      <c r="D14" s="181">
        <v>65461371.659999996</v>
      </c>
    </row>
    <row r="15" spans="1:11">
      <c r="A15" s="41" t="s">
        <v>191</v>
      </c>
      <c r="B15" s="181">
        <v>0</v>
      </c>
      <c r="C15" s="181">
        <v>30046837.440000001</v>
      </c>
      <c r="D15" s="181">
        <v>30046837.440000001</v>
      </c>
    </row>
    <row r="16" spans="1:11">
      <c r="A16" s="13"/>
      <c r="B16" s="182"/>
      <c r="C16" s="182"/>
      <c r="D16" s="182"/>
    </row>
    <row r="17" spans="1:5">
      <c r="A17" s="16" t="s">
        <v>192</v>
      </c>
      <c r="B17" s="183">
        <v>0</v>
      </c>
      <c r="C17" s="179">
        <f>C18+C19</f>
        <v>0</v>
      </c>
      <c r="D17" s="179">
        <f>D18+D19</f>
        <v>0</v>
      </c>
      <c r="E17" s="43"/>
    </row>
    <row r="18" spans="1:5">
      <c r="A18" s="41" t="s">
        <v>193</v>
      </c>
      <c r="B18" s="184">
        <v>0</v>
      </c>
      <c r="C18" s="180">
        <v>0</v>
      </c>
      <c r="D18" s="180">
        <v>0</v>
      </c>
    </row>
    <row r="19" spans="1:5">
      <c r="A19" s="41" t="s">
        <v>194</v>
      </c>
      <c r="B19" s="184">
        <v>0</v>
      </c>
      <c r="C19" s="185">
        <v>0</v>
      </c>
      <c r="D19" s="180">
        <v>0</v>
      </c>
    </row>
    <row r="20" spans="1:5">
      <c r="A20" s="13"/>
      <c r="B20" s="182"/>
      <c r="C20" s="182"/>
      <c r="D20" s="182"/>
    </row>
    <row r="21" spans="1:5">
      <c r="A21" s="16" t="s">
        <v>195</v>
      </c>
      <c r="B21" s="179">
        <f>B8-B13+B17</f>
        <v>0</v>
      </c>
      <c r="C21" s="179">
        <f>C8-C13+C17</f>
        <v>26919007.609999999</v>
      </c>
      <c r="D21" s="179">
        <f>D8-D13+D17</f>
        <v>26919007.609999999</v>
      </c>
    </row>
    <row r="22" spans="1:5">
      <c r="A22" s="16"/>
      <c r="B22" s="182"/>
      <c r="C22" s="182"/>
      <c r="D22" s="182"/>
    </row>
    <row r="23" spans="1:5">
      <c r="A23" s="16" t="s">
        <v>196</v>
      </c>
      <c r="B23" s="179">
        <f>B21-B11</f>
        <v>0</v>
      </c>
      <c r="C23" s="179">
        <f>C21-C11</f>
        <v>26919007.609999999</v>
      </c>
      <c r="D23" s="179">
        <f>D21-D11</f>
        <v>26919007.609999999</v>
      </c>
    </row>
    <row r="24" spans="1:5">
      <c r="A24" s="16"/>
      <c r="B24" s="186"/>
      <c r="C24" s="186"/>
      <c r="D24" s="186"/>
    </row>
    <row r="25" spans="1:5">
      <c r="A25" s="44" t="s">
        <v>197</v>
      </c>
      <c r="B25" s="179">
        <f>B23-B17</f>
        <v>0</v>
      </c>
      <c r="C25" s="179">
        <f>C23-C17</f>
        <v>26919007.609999999</v>
      </c>
      <c r="D25" s="179">
        <f>D23-D17</f>
        <v>26919007.609999999</v>
      </c>
    </row>
    <row r="26" spans="1:5">
      <c r="A26" s="45"/>
      <c r="B26" s="187"/>
      <c r="C26" s="187"/>
      <c r="D26" s="187"/>
    </row>
    <row r="27" spans="1:5">
      <c r="A27" s="1"/>
      <c r="B27" s="188"/>
      <c r="C27" s="188"/>
      <c r="D27" s="188"/>
    </row>
    <row r="28" spans="1:5">
      <c r="A28" s="40" t="s">
        <v>198</v>
      </c>
      <c r="B28" s="189" t="s">
        <v>199</v>
      </c>
      <c r="C28" s="189" t="s">
        <v>183</v>
      </c>
      <c r="D28" s="189" t="s">
        <v>200</v>
      </c>
    </row>
    <row r="29" spans="1:5">
      <c r="A29" s="16" t="s">
        <v>201</v>
      </c>
      <c r="B29" s="174">
        <f>SUM(B30:B31)</f>
        <v>0</v>
      </c>
      <c r="C29" s="174">
        <f>SUM(C30:C31)</f>
        <v>0</v>
      </c>
      <c r="D29" s="174">
        <f>SUM(D30:D31)</f>
        <v>0</v>
      </c>
    </row>
    <row r="30" spans="1:5">
      <c r="A30" s="41" t="s">
        <v>202</v>
      </c>
      <c r="B30" s="176">
        <v>0</v>
      </c>
      <c r="C30" s="176">
        <v>0</v>
      </c>
      <c r="D30" s="176">
        <v>0</v>
      </c>
    </row>
    <row r="31" spans="1:5">
      <c r="A31" s="41" t="s">
        <v>203</v>
      </c>
      <c r="B31" s="176">
        <v>0</v>
      </c>
      <c r="C31" s="176">
        <v>0</v>
      </c>
      <c r="D31" s="176">
        <v>0</v>
      </c>
    </row>
    <row r="32" spans="1:5">
      <c r="A32" s="11"/>
      <c r="B32" s="178"/>
      <c r="C32" s="178"/>
      <c r="D32" s="178"/>
    </row>
    <row r="33" spans="1:4">
      <c r="A33" s="16" t="s">
        <v>204</v>
      </c>
      <c r="B33" s="174">
        <f>B25+B29</f>
        <v>0</v>
      </c>
      <c r="C33" s="174">
        <f>C25+C29</f>
        <v>26919007.609999999</v>
      </c>
      <c r="D33" s="174">
        <f>D25+D29</f>
        <v>26919007.609999999</v>
      </c>
    </row>
    <row r="34" spans="1:4">
      <c r="A34" s="37"/>
      <c r="B34" s="190"/>
      <c r="C34" s="190"/>
      <c r="D34" s="190"/>
    </row>
    <row r="35" spans="1:4">
      <c r="A35" s="1"/>
      <c r="B35" s="188"/>
      <c r="C35" s="188"/>
      <c r="D35" s="188"/>
    </row>
    <row r="36" spans="1:4" ht="29">
      <c r="A36" s="40" t="s">
        <v>198</v>
      </c>
      <c r="B36" s="189" t="s">
        <v>205</v>
      </c>
      <c r="C36" s="189" t="s">
        <v>183</v>
      </c>
      <c r="D36" s="189" t="s">
        <v>184</v>
      </c>
    </row>
    <row r="37" spans="1:4">
      <c r="A37" s="16" t="s">
        <v>206</v>
      </c>
      <c r="B37" s="174">
        <f>SUM(B38:B39)</f>
        <v>0</v>
      </c>
      <c r="C37" s="174">
        <f>SUM(C38:C39)</f>
        <v>0</v>
      </c>
      <c r="D37" s="174">
        <f>SUM(D38:D39)</f>
        <v>0</v>
      </c>
    </row>
    <row r="38" spans="1:4">
      <c r="A38" s="41" t="s">
        <v>207</v>
      </c>
      <c r="B38" s="176">
        <v>0</v>
      </c>
      <c r="C38" s="176">
        <v>0</v>
      </c>
      <c r="D38" s="176">
        <v>0</v>
      </c>
    </row>
    <row r="39" spans="1:4">
      <c r="A39" s="41" t="s">
        <v>208</v>
      </c>
      <c r="B39" s="176">
        <v>0</v>
      </c>
      <c r="C39" s="176">
        <v>0</v>
      </c>
      <c r="D39" s="176">
        <v>0</v>
      </c>
    </row>
    <row r="40" spans="1:4">
      <c r="A40" s="16" t="s">
        <v>209</v>
      </c>
      <c r="B40" s="174">
        <f>SUM(B41:B42)</f>
        <v>0</v>
      </c>
      <c r="C40" s="174">
        <f>SUM(C41:C42)</f>
        <v>0</v>
      </c>
      <c r="D40" s="174">
        <f>SUM(D41:D42)</f>
        <v>0</v>
      </c>
    </row>
    <row r="41" spans="1:4">
      <c r="A41" s="41" t="s">
        <v>210</v>
      </c>
      <c r="B41" s="176">
        <v>0</v>
      </c>
      <c r="C41" s="176">
        <v>0</v>
      </c>
      <c r="D41" s="176">
        <v>0</v>
      </c>
    </row>
    <row r="42" spans="1:4">
      <c r="A42" s="41" t="s">
        <v>211</v>
      </c>
      <c r="B42" s="176">
        <v>0</v>
      </c>
      <c r="C42" s="176">
        <v>0</v>
      </c>
      <c r="D42" s="176">
        <v>0</v>
      </c>
    </row>
    <row r="43" spans="1:4">
      <c r="A43" s="11"/>
      <c r="B43" s="178"/>
      <c r="C43" s="178"/>
      <c r="D43" s="178"/>
    </row>
    <row r="44" spans="1:4">
      <c r="A44" s="16" t="s">
        <v>212</v>
      </c>
      <c r="B44" s="174">
        <f>B37-B40</f>
        <v>0</v>
      </c>
      <c r="C44" s="174">
        <f>C37-C40</f>
        <v>0</v>
      </c>
      <c r="D44" s="174">
        <f>D37-D40</f>
        <v>0</v>
      </c>
    </row>
    <row r="45" spans="1:4">
      <c r="A45" s="46"/>
      <c r="B45" s="191"/>
      <c r="C45" s="191"/>
      <c r="D45" s="191"/>
    </row>
    <row r="46" spans="1:4">
      <c r="B46" s="188"/>
      <c r="C46" s="188"/>
      <c r="D46" s="188"/>
    </row>
    <row r="47" spans="1:4" ht="29">
      <c r="A47" s="40" t="s">
        <v>198</v>
      </c>
      <c r="B47" s="189" t="s">
        <v>205</v>
      </c>
      <c r="C47" s="189" t="s">
        <v>183</v>
      </c>
      <c r="D47" s="189" t="s">
        <v>184</v>
      </c>
    </row>
    <row r="48" spans="1:4">
      <c r="A48" s="47" t="s">
        <v>213</v>
      </c>
      <c r="B48" s="192">
        <f>B9</f>
        <v>60646162.32</v>
      </c>
      <c r="C48" s="192">
        <f>C9</f>
        <v>82927734.349999994</v>
      </c>
      <c r="D48" s="192">
        <f>D9</f>
        <v>82927734.349999994</v>
      </c>
    </row>
    <row r="49" spans="1:4">
      <c r="A49" s="48" t="s">
        <v>214</v>
      </c>
      <c r="B49" s="174">
        <f>B50-B51</f>
        <v>0</v>
      </c>
      <c r="C49" s="174">
        <f>C50-C51</f>
        <v>0</v>
      </c>
      <c r="D49" s="174">
        <f>D50-D51</f>
        <v>0</v>
      </c>
    </row>
    <row r="50" spans="1:4">
      <c r="A50" s="49" t="s">
        <v>207</v>
      </c>
      <c r="B50" s="176">
        <f>B38</f>
        <v>0</v>
      </c>
      <c r="C50" s="176">
        <f>C38</f>
        <v>0</v>
      </c>
      <c r="D50" s="176">
        <f>D38</f>
        <v>0</v>
      </c>
    </row>
    <row r="51" spans="1:4">
      <c r="A51" s="49" t="s">
        <v>210</v>
      </c>
      <c r="B51" s="176">
        <f>B41</f>
        <v>0</v>
      </c>
      <c r="C51" s="176">
        <f>C41</f>
        <v>0</v>
      </c>
      <c r="D51" s="176">
        <f>D41</f>
        <v>0</v>
      </c>
    </row>
    <row r="52" spans="1:4">
      <c r="A52" s="11"/>
      <c r="B52" s="178"/>
      <c r="C52" s="178"/>
      <c r="D52" s="178"/>
    </row>
    <row r="53" spans="1:4">
      <c r="A53" s="41" t="s">
        <v>190</v>
      </c>
      <c r="B53" s="193">
        <f>B14</f>
        <v>60646162.32</v>
      </c>
      <c r="C53" s="193">
        <f>C14</f>
        <v>65461371.659999996</v>
      </c>
      <c r="D53" s="193">
        <f>D14</f>
        <v>65461371.659999996</v>
      </c>
    </row>
    <row r="54" spans="1:4">
      <c r="A54" s="11"/>
      <c r="B54" s="178"/>
      <c r="C54" s="178"/>
      <c r="D54" s="178"/>
    </row>
    <row r="55" spans="1:4">
      <c r="A55" s="41" t="s">
        <v>193</v>
      </c>
      <c r="B55" s="194"/>
      <c r="C55" s="193">
        <f>C18</f>
        <v>0</v>
      </c>
      <c r="D55" s="193">
        <f>D18</f>
        <v>0</v>
      </c>
    </row>
    <row r="56" spans="1:4">
      <c r="A56" s="11"/>
      <c r="B56" s="178"/>
      <c r="C56" s="178"/>
      <c r="D56" s="178"/>
    </row>
    <row r="57" spans="1:4" ht="29">
      <c r="A57" s="44" t="s">
        <v>215</v>
      </c>
      <c r="B57" s="174">
        <f>B48+B49-B53+B55</f>
        <v>0</v>
      </c>
      <c r="C57" s="174">
        <f t="shared" ref="C57:D57" si="1">C48+C49-C53+C55</f>
        <v>17466362.689999998</v>
      </c>
      <c r="D57" s="174">
        <f t="shared" si="1"/>
        <v>17466362.689999998</v>
      </c>
    </row>
    <row r="58" spans="1:4">
      <c r="A58" s="50"/>
      <c r="B58" s="195"/>
      <c r="C58" s="195"/>
      <c r="D58" s="195"/>
    </row>
    <row r="59" spans="1:4">
      <c r="A59" s="44" t="s">
        <v>216</v>
      </c>
      <c r="B59" s="174">
        <f>B57-B49</f>
        <v>0</v>
      </c>
      <c r="C59" s="174">
        <f>C57-C49</f>
        <v>17466362.689999998</v>
      </c>
      <c r="D59" s="174">
        <f>D57-D49</f>
        <v>17466362.689999998</v>
      </c>
    </row>
    <row r="60" spans="1:4">
      <c r="A60" s="37"/>
      <c r="B60" s="191"/>
      <c r="C60" s="191"/>
      <c r="D60" s="191"/>
    </row>
    <row r="61" spans="1:4">
      <c r="B61" s="188"/>
      <c r="C61" s="188"/>
      <c r="D61" s="188"/>
    </row>
    <row r="62" spans="1:4" ht="29">
      <c r="A62" s="40" t="s">
        <v>198</v>
      </c>
      <c r="B62" s="189" t="s">
        <v>205</v>
      </c>
      <c r="C62" s="189" t="s">
        <v>183</v>
      </c>
      <c r="D62" s="189" t="s">
        <v>184</v>
      </c>
    </row>
    <row r="63" spans="1:4">
      <c r="A63" s="47" t="s">
        <v>187</v>
      </c>
      <c r="B63" s="51">
        <f>B10</f>
        <v>0</v>
      </c>
      <c r="C63" s="51">
        <f>C10</f>
        <v>39499482.359999999</v>
      </c>
      <c r="D63" s="51">
        <f>D10</f>
        <v>39499482.359999999</v>
      </c>
    </row>
    <row r="64" spans="1:4">
      <c r="A64" s="48" t="s">
        <v>217</v>
      </c>
      <c r="B64" s="179">
        <f>B65-B66</f>
        <v>0</v>
      </c>
      <c r="C64" s="179">
        <f>C65-C66</f>
        <v>0</v>
      </c>
      <c r="D64" s="179">
        <f>D65-D66</f>
        <v>0</v>
      </c>
    </row>
    <row r="65" spans="1:4">
      <c r="A65" s="49" t="s">
        <v>208</v>
      </c>
      <c r="B65" s="181">
        <f>B39</f>
        <v>0</v>
      </c>
      <c r="C65" s="181">
        <f>C39</f>
        <v>0</v>
      </c>
      <c r="D65" s="181">
        <f>D39</f>
        <v>0</v>
      </c>
    </row>
    <row r="66" spans="1:4">
      <c r="A66" s="49" t="s">
        <v>211</v>
      </c>
      <c r="B66" s="181">
        <f>B42</f>
        <v>0</v>
      </c>
      <c r="C66" s="181">
        <f>C42</f>
        <v>0</v>
      </c>
      <c r="D66" s="181">
        <f>D42</f>
        <v>0</v>
      </c>
    </row>
    <row r="67" spans="1:4">
      <c r="A67" s="11"/>
      <c r="B67" s="182"/>
      <c r="C67" s="182"/>
      <c r="D67" s="182"/>
    </row>
    <row r="68" spans="1:4">
      <c r="A68" s="41" t="s">
        <v>218</v>
      </c>
      <c r="B68" s="180">
        <f>B15</f>
        <v>0</v>
      </c>
      <c r="C68" s="180">
        <f>C15</f>
        <v>30046837.440000001</v>
      </c>
      <c r="D68" s="180">
        <f>D15</f>
        <v>30046837.440000001</v>
      </c>
    </row>
    <row r="69" spans="1:4">
      <c r="A69" s="11"/>
      <c r="B69" s="182"/>
      <c r="C69" s="182"/>
      <c r="D69" s="182"/>
    </row>
    <row r="70" spans="1:4">
      <c r="A70" s="41" t="s">
        <v>194</v>
      </c>
      <c r="B70" s="196">
        <v>0</v>
      </c>
      <c r="C70" s="180">
        <f>C19</f>
        <v>0</v>
      </c>
      <c r="D70" s="180">
        <f>D19</f>
        <v>0</v>
      </c>
    </row>
    <row r="71" spans="1:4">
      <c r="A71" s="11"/>
      <c r="B71" s="182"/>
      <c r="C71" s="182"/>
      <c r="D71" s="182"/>
    </row>
    <row r="72" spans="1:4" ht="29">
      <c r="A72" s="44" t="s">
        <v>219</v>
      </c>
      <c r="B72" s="179">
        <f>B63+B64-B68+B70</f>
        <v>0</v>
      </c>
      <c r="C72" s="179">
        <f>C63+C64-C68+C70</f>
        <v>9452644.9199999981</v>
      </c>
      <c r="D72" s="179">
        <f>D63+D64-D68+D70</f>
        <v>9452644.9199999981</v>
      </c>
    </row>
    <row r="73" spans="1:4">
      <c r="A73" s="11"/>
      <c r="B73" s="182"/>
      <c r="C73" s="182"/>
      <c r="D73" s="182"/>
    </row>
    <row r="74" spans="1:4">
      <c r="A74" s="44" t="s">
        <v>220</v>
      </c>
      <c r="B74" s="179">
        <f>B72-B64</f>
        <v>0</v>
      </c>
      <c r="C74" s="179">
        <f>C72-C64</f>
        <v>9452644.9199999981</v>
      </c>
      <c r="D74" s="179">
        <f>D72-D64</f>
        <v>9452644.9199999981</v>
      </c>
    </row>
    <row r="75" spans="1:4">
      <c r="A75" s="37"/>
      <c r="B75" s="197"/>
      <c r="C75" s="197"/>
      <c r="D75" s="197"/>
    </row>
    <row r="77" spans="1:4">
      <c r="A77" s="238" t="s">
        <v>627</v>
      </c>
      <c r="B77" s="222"/>
      <c r="C77" s="222"/>
      <c r="D77" s="222"/>
    </row>
    <row r="78" spans="1:4">
      <c r="A78" s="222"/>
      <c r="B78" s="222"/>
      <c r="C78" s="222"/>
      <c r="D78" s="222"/>
    </row>
    <row r="79" spans="1:4">
      <c r="A79" s="222"/>
      <c r="B79" s="222"/>
      <c r="C79" s="222"/>
      <c r="D79" s="222"/>
    </row>
    <row r="80" spans="1:4">
      <c r="A80" s="222"/>
      <c r="B80" s="222"/>
      <c r="C80" s="222"/>
      <c r="D80" s="222"/>
    </row>
    <row r="81" spans="1:4">
      <c r="A81" s="222"/>
      <c r="B81" s="222"/>
      <c r="C81" s="222"/>
      <c r="D81" s="222"/>
    </row>
    <row r="82" spans="1:4">
      <c r="A82" s="227" t="s">
        <v>628</v>
      </c>
      <c r="B82" s="345" t="s">
        <v>629</v>
      </c>
      <c r="C82" s="345"/>
      <c r="D82" s="345"/>
    </row>
    <row r="83" spans="1:4">
      <c r="A83" s="239" t="s">
        <v>624</v>
      </c>
      <c r="B83" s="346" t="s">
        <v>623</v>
      </c>
      <c r="C83" s="346"/>
      <c r="D83" s="346"/>
    </row>
    <row r="84" spans="1:4">
      <c r="A84" s="239" t="s">
        <v>621</v>
      </c>
      <c r="B84" s="346" t="s">
        <v>702</v>
      </c>
      <c r="C84" s="346"/>
      <c r="D84" s="346"/>
    </row>
  </sheetData>
  <mergeCells count="8">
    <mergeCell ref="B82:D82"/>
    <mergeCell ref="B83:D83"/>
    <mergeCell ref="B84:D84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8" orientation="portrait" r:id="rId1"/>
  <ignoredErrors>
    <ignoredError sqref="B8:D8 B11:D13 B16:D7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1" zoomScale="93" zoomScaleNormal="93" workbookViewId="0">
      <selection activeCell="C86" sqref="C86"/>
    </sheetView>
  </sheetViews>
  <sheetFormatPr baseColWidth="10" defaultRowHeight="14.5"/>
  <cols>
    <col min="1" max="1" width="85.453125" customWidth="1"/>
    <col min="2" max="2" width="24.453125" bestFit="1" customWidth="1"/>
    <col min="3" max="3" width="23" bestFit="1" customWidth="1"/>
    <col min="4" max="6" width="24.453125" bestFit="1" customWidth="1"/>
    <col min="7" max="7" width="22.54296875" bestFit="1" customWidth="1"/>
    <col min="8" max="8" width="3" customWidth="1"/>
  </cols>
  <sheetData>
    <row r="1" spans="1:8" ht="21">
      <c r="A1" s="317" t="s">
        <v>221</v>
      </c>
      <c r="B1" s="317"/>
      <c r="C1" s="317"/>
      <c r="D1" s="317"/>
      <c r="E1" s="317"/>
      <c r="F1" s="317"/>
      <c r="G1" s="317"/>
      <c r="H1" s="52"/>
    </row>
    <row r="2" spans="1:8">
      <c r="A2" s="318" t="s">
        <v>611</v>
      </c>
      <c r="B2" s="319"/>
      <c r="C2" s="319"/>
      <c r="D2" s="319"/>
      <c r="E2" s="319"/>
      <c r="F2" s="319"/>
      <c r="G2" s="320"/>
    </row>
    <row r="3" spans="1:8">
      <c r="A3" s="321" t="s">
        <v>222</v>
      </c>
      <c r="B3" s="322"/>
      <c r="C3" s="322"/>
      <c r="D3" s="322"/>
      <c r="E3" s="322"/>
      <c r="F3" s="322"/>
      <c r="G3" s="323"/>
    </row>
    <row r="4" spans="1:8">
      <c r="A4" s="324" t="s">
        <v>701</v>
      </c>
      <c r="B4" s="325"/>
      <c r="C4" s="325"/>
      <c r="D4" s="325"/>
      <c r="E4" s="325"/>
      <c r="F4" s="325"/>
      <c r="G4" s="326"/>
    </row>
    <row r="5" spans="1:8">
      <c r="A5" s="327" t="s">
        <v>2</v>
      </c>
      <c r="B5" s="328"/>
      <c r="C5" s="328"/>
      <c r="D5" s="328"/>
      <c r="E5" s="328"/>
      <c r="F5" s="328"/>
      <c r="G5" s="329"/>
    </row>
    <row r="6" spans="1:8">
      <c r="A6" s="348" t="s">
        <v>223</v>
      </c>
      <c r="B6" s="350" t="s">
        <v>224</v>
      </c>
      <c r="C6" s="350"/>
      <c r="D6" s="350"/>
      <c r="E6" s="350"/>
      <c r="F6" s="350"/>
      <c r="G6" s="350" t="s">
        <v>225</v>
      </c>
    </row>
    <row r="7" spans="1:8" ht="29">
      <c r="A7" s="349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50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198">
        <v>0</v>
      </c>
      <c r="C9" s="198">
        <v>0</v>
      </c>
      <c r="D9" s="199">
        <f>B9+C9</f>
        <v>0</v>
      </c>
      <c r="E9" s="198">
        <v>0</v>
      </c>
      <c r="F9" s="198">
        <v>0</v>
      </c>
      <c r="G9" s="199">
        <f>F9-B9</f>
        <v>0</v>
      </c>
      <c r="H9" s="55"/>
    </row>
    <row r="10" spans="1:8">
      <c r="A10" s="41" t="s">
        <v>232</v>
      </c>
      <c r="B10" s="198">
        <v>0</v>
      </c>
      <c r="C10" s="198">
        <v>0</v>
      </c>
      <c r="D10" s="199">
        <f t="shared" ref="D10:D15" si="0">B10+C10</f>
        <v>0</v>
      </c>
      <c r="E10" s="198">
        <v>0</v>
      </c>
      <c r="F10" s="198">
        <v>0</v>
      </c>
      <c r="G10" s="199">
        <f t="shared" ref="G10:G39" si="1">F10-B10</f>
        <v>0</v>
      </c>
    </row>
    <row r="11" spans="1:8">
      <c r="A11" s="41" t="s">
        <v>233</v>
      </c>
      <c r="B11" s="198">
        <v>0</v>
      </c>
      <c r="C11" s="198">
        <v>0</v>
      </c>
      <c r="D11" s="199">
        <f t="shared" si="0"/>
        <v>0</v>
      </c>
      <c r="E11" s="198">
        <v>0</v>
      </c>
      <c r="F11" s="198">
        <v>0</v>
      </c>
      <c r="G11" s="199">
        <f t="shared" si="1"/>
        <v>0</v>
      </c>
    </row>
    <row r="12" spans="1:8">
      <c r="A12" s="41" t="s">
        <v>234</v>
      </c>
      <c r="B12" s="198">
        <v>0</v>
      </c>
      <c r="C12" s="198">
        <v>0</v>
      </c>
      <c r="D12" s="199">
        <f t="shared" si="0"/>
        <v>0</v>
      </c>
      <c r="E12" s="198">
        <v>0</v>
      </c>
      <c r="F12" s="198">
        <v>0</v>
      </c>
      <c r="G12" s="199">
        <f t="shared" si="1"/>
        <v>0</v>
      </c>
    </row>
    <row r="13" spans="1:8">
      <c r="A13" s="41" t="s">
        <v>235</v>
      </c>
      <c r="B13" s="198">
        <v>0</v>
      </c>
      <c r="C13" s="198">
        <v>0</v>
      </c>
      <c r="D13" s="199">
        <f t="shared" si="0"/>
        <v>0</v>
      </c>
      <c r="E13" s="198">
        <v>0</v>
      </c>
      <c r="F13" s="198">
        <v>0</v>
      </c>
      <c r="G13" s="199">
        <f t="shared" si="1"/>
        <v>0</v>
      </c>
    </row>
    <row r="14" spans="1:8">
      <c r="A14" s="41" t="s">
        <v>236</v>
      </c>
      <c r="B14" s="198">
        <v>0</v>
      </c>
      <c r="C14" s="198">
        <v>0</v>
      </c>
      <c r="D14" s="199">
        <f t="shared" si="0"/>
        <v>0</v>
      </c>
      <c r="E14" s="198">
        <v>0</v>
      </c>
      <c r="F14" s="198">
        <v>0</v>
      </c>
      <c r="G14" s="199">
        <f t="shared" si="1"/>
        <v>0</v>
      </c>
    </row>
    <row r="15" spans="1:8">
      <c r="A15" s="41" t="s">
        <v>237</v>
      </c>
      <c r="B15" s="198">
        <v>8620558</v>
      </c>
      <c r="C15" s="198">
        <v>3620548.47</v>
      </c>
      <c r="D15" s="199">
        <f t="shared" si="0"/>
        <v>12241106.470000001</v>
      </c>
      <c r="E15" s="198">
        <v>5252742.8</v>
      </c>
      <c r="F15" s="198">
        <v>5252742.8</v>
      </c>
      <c r="G15" s="199">
        <f t="shared" si="1"/>
        <v>-3367815.2</v>
      </c>
    </row>
    <row r="16" spans="1:8">
      <c r="A16" s="56" t="s">
        <v>238</v>
      </c>
      <c r="B16" s="199">
        <f t="shared" ref="B16:D16" si="2">SUM(B17:B27)</f>
        <v>0</v>
      </c>
      <c r="C16" s="199">
        <f t="shared" ref="C16:E16" si="3">SUM(C17:C27)</f>
        <v>0</v>
      </c>
      <c r="D16" s="199">
        <f t="shared" si="2"/>
        <v>0</v>
      </c>
      <c r="E16" s="199">
        <f t="shared" si="3"/>
        <v>0</v>
      </c>
      <c r="F16" s="199">
        <f t="shared" ref="F16" si="4">SUM(F17:F27)</f>
        <v>0</v>
      </c>
      <c r="G16" s="199">
        <f t="shared" si="1"/>
        <v>0</v>
      </c>
    </row>
    <row r="17" spans="1:7">
      <c r="A17" s="57" t="s">
        <v>239</v>
      </c>
      <c r="B17" s="198">
        <v>0</v>
      </c>
      <c r="C17" s="198">
        <v>0</v>
      </c>
      <c r="D17" s="199">
        <f t="shared" ref="D17:D27" si="5">B17+C17</f>
        <v>0</v>
      </c>
      <c r="E17" s="198">
        <v>0</v>
      </c>
      <c r="F17" s="198">
        <v>0</v>
      </c>
      <c r="G17" s="199">
        <f t="shared" si="1"/>
        <v>0</v>
      </c>
    </row>
    <row r="18" spans="1:7">
      <c r="A18" s="57" t="s">
        <v>240</v>
      </c>
      <c r="B18" s="198">
        <v>0</v>
      </c>
      <c r="C18" s="198">
        <v>0</v>
      </c>
      <c r="D18" s="199">
        <f t="shared" si="5"/>
        <v>0</v>
      </c>
      <c r="E18" s="198">
        <v>0</v>
      </c>
      <c r="F18" s="198">
        <v>0</v>
      </c>
      <c r="G18" s="199">
        <f t="shared" si="1"/>
        <v>0</v>
      </c>
    </row>
    <row r="19" spans="1:7">
      <c r="A19" s="57" t="s">
        <v>241</v>
      </c>
      <c r="B19" s="198">
        <v>0</v>
      </c>
      <c r="C19" s="198">
        <v>0</v>
      </c>
      <c r="D19" s="199">
        <f t="shared" si="5"/>
        <v>0</v>
      </c>
      <c r="E19" s="198">
        <v>0</v>
      </c>
      <c r="F19" s="198">
        <v>0</v>
      </c>
      <c r="G19" s="199">
        <f t="shared" si="1"/>
        <v>0</v>
      </c>
    </row>
    <row r="20" spans="1:7">
      <c r="A20" s="57" t="s">
        <v>242</v>
      </c>
      <c r="B20" s="199">
        <v>0</v>
      </c>
      <c r="C20" s="199">
        <v>0</v>
      </c>
      <c r="D20" s="199">
        <f t="shared" si="5"/>
        <v>0</v>
      </c>
      <c r="E20" s="199">
        <v>0</v>
      </c>
      <c r="F20" s="199">
        <v>0</v>
      </c>
      <c r="G20" s="199">
        <f t="shared" si="1"/>
        <v>0</v>
      </c>
    </row>
    <row r="21" spans="1:7">
      <c r="A21" s="57" t="s">
        <v>243</v>
      </c>
      <c r="B21" s="199">
        <v>0</v>
      </c>
      <c r="C21" s="199">
        <v>0</v>
      </c>
      <c r="D21" s="199">
        <f t="shared" si="5"/>
        <v>0</v>
      </c>
      <c r="E21" s="199">
        <v>0</v>
      </c>
      <c r="F21" s="199">
        <v>0</v>
      </c>
      <c r="G21" s="199">
        <f t="shared" si="1"/>
        <v>0</v>
      </c>
    </row>
    <row r="22" spans="1:7">
      <c r="A22" s="57" t="s">
        <v>244</v>
      </c>
      <c r="B22" s="198">
        <v>0</v>
      </c>
      <c r="C22" s="198">
        <v>0</v>
      </c>
      <c r="D22" s="199">
        <f t="shared" si="5"/>
        <v>0</v>
      </c>
      <c r="E22" s="198">
        <v>0</v>
      </c>
      <c r="F22" s="198">
        <v>0</v>
      </c>
      <c r="G22" s="199">
        <f t="shared" si="1"/>
        <v>0</v>
      </c>
    </row>
    <row r="23" spans="1:7">
      <c r="A23" s="57" t="s">
        <v>245</v>
      </c>
      <c r="B23" s="199">
        <v>0</v>
      </c>
      <c r="C23" s="199">
        <v>0</v>
      </c>
      <c r="D23" s="199">
        <f t="shared" si="5"/>
        <v>0</v>
      </c>
      <c r="E23" s="199">
        <v>0</v>
      </c>
      <c r="F23" s="199">
        <v>0</v>
      </c>
      <c r="G23" s="199">
        <f t="shared" si="1"/>
        <v>0</v>
      </c>
    </row>
    <row r="24" spans="1:7">
      <c r="A24" s="57" t="s">
        <v>246</v>
      </c>
      <c r="B24" s="199">
        <v>0</v>
      </c>
      <c r="C24" s="199">
        <v>0</v>
      </c>
      <c r="D24" s="199">
        <f t="shared" si="5"/>
        <v>0</v>
      </c>
      <c r="E24" s="199">
        <v>0</v>
      </c>
      <c r="F24" s="199">
        <v>0</v>
      </c>
      <c r="G24" s="199">
        <f t="shared" si="1"/>
        <v>0</v>
      </c>
    </row>
    <row r="25" spans="1:7">
      <c r="A25" s="57" t="s">
        <v>247</v>
      </c>
      <c r="B25" s="198">
        <v>0</v>
      </c>
      <c r="C25" s="198">
        <v>0</v>
      </c>
      <c r="D25" s="199">
        <f t="shared" si="5"/>
        <v>0</v>
      </c>
      <c r="E25" s="198">
        <v>0</v>
      </c>
      <c r="F25" s="198">
        <v>0</v>
      </c>
      <c r="G25" s="199">
        <f t="shared" si="1"/>
        <v>0</v>
      </c>
    </row>
    <row r="26" spans="1:7">
      <c r="A26" s="57" t="s">
        <v>248</v>
      </c>
      <c r="B26" s="198">
        <v>0</v>
      </c>
      <c r="C26" s="198">
        <v>0</v>
      </c>
      <c r="D26" s="199">
        <f t="shared" si="5"/>
        <v>0</v>
      </c>
      <c r="E26" s="198">
        <v>0</v>
      </c>
      <c r="F26" s="198">
        <v>0</v>
      </c>
      <c r="G26" s="199">
        <f t="shared" si="1"/>
        <v>0</v>
      </c>
    </row>
    <row r="27" spans="1:7">
      <c r="A27" s="57" t="s">
        <v>249</v>
      </c>
      <c r="B27" s="198">
        <v>0</v>
      </c>
      <c r="C27" s="198">
        <v>0</v>
      </c>
      <c r="D27" s="199">
        <f t="shared" si="5"/>
        <v>0</v>
      </c>
      <c r="E27" s="198">
        <v>0</v>
      </c>
      <c r="F27" s="198">
        <v>0</v>
      </c>
      <c r="G27" s="199">
        <f t="shared" si="1"/>
        <v>0</v>
      </c>
    </row>
    <row r="28" spans="1:7">
      <c r="A28" s="41" t="s">
        <v>250</v>
      </c>
      <c r="B28" s="199">
        <f>SUM(B29:B33)</f>
        <v>0</v>
      </c>
      <c r="C28" s="199">
        <f>SUM(C29:C33)</f>
        <v>0</v>
      </c>
      <c r="D28" s="199">
        <f t="shared" ref="D28" si="6">SUM(D29:D33)</f>
        <v>0</v>
      </c>
      <c r="E28" s="199">
        <f>SUM(E29:E33)</f>
        <v>0</v>
      </c>
      <c r="F28" s="199">
        <f>SUM(F29:F33)</f>
        <v>0</v>
      </c>
      <c r="G28" s="199">
        <f t="shared" si="1"/>
        <v>0</v>
      </c>
    </row>
    <row r="29" spans="1:7">
      <c r="A29" s="57" t="s">
        <v>251</v>
      </c>
      <c r="B29" s="198">
        <v>0</v>
      </c>
      <c r="C29" s="198">
        <v>0</v>
      </c>
      <c r="D29" s="199">
        <f t="shared" ref="D29:D33" si="7">B29+C29</f>
        <v>0</v>
      </c>
      <c r="E29" s="198">
        <v>0</v>
      </c>
      <c r="F29" s="198">
        <v>0</v>
      </c>
      <c r="G29" s="199">
        <f t="shared" si="1"/>
        <v>0</v>
      </c>
    </row>
    <row r="30" spans="1:7">
      <c r="A30" s="57" t="s">
        <v>252</v>
      </c>
      <c r="B30" s="198">
        <v>0</v>
      </c>
      <c r="C30" s="198">
        <v>0</v>
      </c>
      <c r="D30" s="199">
        <f t="shared" si="7"/>
        <v>0</v>
      </c>
      <c r="E30" s="198">
        <v>0</v>
      </c>
      <c r="F30" s="198">
        <v>0</v>
      </c>
      <c r="G30" s="199">
        <f t="shared" si="1"/>
        <v>0</v>
      </c>
    </row>
    <row r="31" spans="1:7">
      <c r="A31" s="57" t="s">
        <v>253</v>
      </c>
      <c r="B31" s="198">
        <v>0</v>
      </c>
      <c r="C31" s="198">
        <v>0</v>
      </c>
      <c r="D31" s="199">
        <f t="shared" si="7"/>
        <v>0</v>
      </c>
      <c r="E31" s="198">
        <v>0</v>
      </c>
      <c r="F31" s="198">
        <v>0</v>
      </c>
      <c r="G31" s="199">
        <f t="shared" si="1"/>
        <v>0</v>
      </c>
    </row>
    <row r="32" spans="1:7">
      <c r="A32" s="57" t="s">
        <v>254</v>
      </c>
      <c r="B32" s="198">
        <v>0</v>
      </c>
      <c r="C32" s="198">
        <v>0</v>
      </c>
      <c r="D32" s="199">
        <f t="shared" si="7"/>
        <v>0</v>
      </c>
      <c r="E32" s="198">
        <v>0</v>
      </c>
      <c r="F32" s="198">
        <v>0</v>
      </c>
      <c r="G32" s="199">
        <f t="shared" si="1"/>
        <v>0</v>
      </c>
    </row>
    <row r="33" spans="1:8">
      <c r="A33" s="57" t="s">
        <v>255</v>
      </c>
      <c r="B33" s="198">
        <v>0</v>
      </c>
      <c r="C33" s="198">
        <v>0</v>
      </c>
      <c r="D33" s="199">
        <f t="shared" si="7"/>
        <v>0</v>
      </c>
      <c r="E33" s="198">
        <v>0</v>
      </c>
      <c r="F33" s="198">
        <v>0</v>
      </c>
      <c r="G33" s="199">
        <f t="shared" si="1"/>
        <v>0</v>
      </c>
    </row>
    <row r="34" spans="1:8">
      <c r="A34" s="41" t="s">
        <v>256</v>
      </c>
      <c r="B34" s="198">
        <v>52025604.32</v>
      </c>
      <c r="C34" s="198">
        <v>4008285.07</v>
      </c>
      <c r="D34" s="199">
        <f>B34+C34</f>
        <v>56033889.390000001</v>
      </c>
      <c r="E34" s="198">
        <v>38175509.189999998</v>
      </c>
      <c r="F34" s="198">
        <v>38175509.189999998</v>
      </c>
      <c r="G34" s="199">
        <f t="shared" si="1"/>
        <v>-13850095.130000003</v>
      </c>
    </row>
    <row r="35" spans="1:8">
      <c r="A35" s="41" t="s">
        <v>257</v>
      </c>
      <c r="B35" s="199">
        <f>B36</f>
        <v>0</v>
      </c>
      <c r="C35" s="199">
        <v>0</v>
      </c>
      <c r="D35" s="199">
        <f>B35+C35</f>
        <v>0</v>
      </c>
      <c r="E35" s="199">
        <v>0</v>
      </c>
      <c r="F35" s="199">
        <v>0</v>
      </c>
      <c r="G35" s="199">
        <f t="shared" si="1"/>
        <v>0</v>
      </c>
    </row>
    <row r="36" spans="1:8">
      <c r="A36" s="57" t="s">
        <v>258</v>
      </c>
      <c r="B36" s="199">
        <v>0</v>
      </c>
      <c r="C36" s="199">
        <v>0</v>
      </c>
      <c r="D36" s="199">
        <f>B36+C36</f>
        <v>0</v>
      </c>
      <c r="E36" s="199">
        <v>0</v>
      </c>
      <c r="F36" s="199">
        <v>0</v>
      </c>
      <c r="G36" s="199">
        <f t="shared" si="1"/>
        <v>0</v>
      </c>
    </row>
    <row r="37" spans="1:8">
      <c r="A37" s="41" t="s">
        <v>259</v>
      </c>
      <c r="B37" s="199">
        <f>B38+B39</f>
        <v>0</v>
      </c>
      <c r="C37" s="199">
        <f>C38+C39</f>
        <v>0</v>
      </c>
      <c r="D37" s="199">
        <f t="shared" ref="D37" si="8">D38+D39</f>
        <v>0</v>
      </c>
      <c r="E37" s="199">
        <f>E38+E39</f>
        <v>0</v>
      </c>
      <c r="F37" s="199">
        <f>F38+F39</f>
        <v>0</v>
      </c>
      <c r="G37" s="199">
        <f t="shared" si="1"/>
        <v>0</v>
      </c>
    </row>
    <row r="38" spans="1:8">
      <c r="A38" s="57" t="s">
        <v>260</v>
      </c>
      <c r="B38" s="199">
        <v>0</v>
      </c>
      <c r="C38" s="199">
        <v>0</v>
      </c>
      <c r="D38" s="199">
        <f>B38+C38</f>
        <v>0</v>
      </c>
      <c r="E38" s="199">
        <v>0</v>
      </c>
      <c r="F38" s="199">
        <v>0</v>
      </c>
      <c r="G38" s="199">
        <f t="shared" si="1"/>
        <v>0</v>
      </c>
    </row>
    <row r="39" spans="1:8">
      <c r="A39" s="57" t="s">
        <v>261</v>
      </c>
      <c r="B39" s="199">
        <v>0</v>
      </c>
      <c r="C39" s="199">
        <v>0</v>
      </c>
      <c r="D39" s="199">
        <f>B39+C39</f>
        <v>0</v>
      </c>
      <c r="E39" s="199">
        <v>0</v>
      </c>
      <c r="F39" s="199">
        <v>0</v>
      </c>
      <c r="G39" s="199">
        <f t="shared" si="1"/>
        <v>0</v>
      </c>
    </row>
    <row r="40" spans="1:8">
      <c r="A40" s="11"/>
      <c r="B40" s="199"/>
      <c r="C40" s="199"/>
      <c r="D40" s="199"/>
      <c r="E40" s="199"/>
      <c r="F40" s="199"/>
      <c r="G40" s="199"/>
    </row>
    <row r="41" spans="1:8">
      <c r="A41" s="16" t="s">
        <v>262</v>
      </c>
      <c r="B41" s="200">
        <f>B9+B10+B11+B12+B13+B14+B15+B16+B28++B34+B35+B37</f>
        <v>60646162.32</v>
      </c>
      <c r="C41" s="200">
        <f t="shared" ref="C41:G41" si="9">C9+C10+C11+C12+C13+C14+C15+C16+C28++C34+C35+C37</f>
        <v>7628833.54</v>
      </c>
      <c r="D41" s="200">
        <f t="shared" si="9"/>
        <v>68274995.859999999</v>
      </c>
      <c r="E41" s="200">
        <f t="shared" si="9"/>
        <v>43428251.989999995</v>
      </c>
      <c r="F41" s="200">
        <f t="shared" si="9"/>
        <v>43428251.989999995</v>
      </c>
      <c r="G41" s="200">
        <f t="shared" si="9"/>
        <v>-17217910.330000002</v>
      </c>
    </row>
    <row r="42" spans="1:8">
      <c r="A42" s="16" t="s">
        <v>263</v>
      </c>
      <c r="B42" s="201"/>
      <c r="C42" s="201"/>
      <c r="D42" s="201"/>
      <c r="E42" s="201"/>
      <c r="F42" s="201"/>
      <c r="G42" s="200">
        <f>IF((F41-B41)&lt;0,0,(F41-B41))</f>
        <v>0</v>
      </c>
      <c r="H42" s="55"/>
    </row>
    <row r="43" spans="1:8">
      <c r="A43" s="11"/>
      <c r="B43" s="202"/>
      <c r="C43" s="202"/>
      <c r="D43" s="202"/>
      <c r="E43" s="202"/>
      <c r="F43" s="202"/>
      <c r="G43" s="202"/>
    </row>
    <row r="44" spans="1:8">
      <c r="A44" s="16" t="s">
        <v>264</v>
      </c>
      <c r="B44" s="202"/>
      <c r="C44" s="202"/>
      <c r="D44" s="202"/>
      <c r="E44" s="202"/>
      <c r="F44" s="202"/>
      <c r="G44" s="202"/>
    </row>
    <row r="45" spans="1:8">
      <c r="A45" s="41" t="s">
        <v>265</v>
      </c>
      <c r="B45" s="199">
        <f>SUM(B46:B53)</f>
        <v>0</v>
      </c>
      <c r="C45" s="199">
        <f t="shared" ref="C45:F45" si="10">SUM(C46:C53)</f>
        <v>0</v>
      </c>
      <c r="D45" s="199">
        <f t="shared" si="10"/>
        <v>0</v>
      </c>
      <c r="E45" s="199">
        <f>SUM(E46:E53)</f>
        <v>0</v>
      </c>
      <c r="F45" s="199">
        <f t="shared" si="10"/>
        <v>0</v>
      </c>
      <c r="G45" s="199">
        <f t="shared" ref="G45:G63" si="11">F45-B45</f>
        <v>0</v>
      </c>
    </row>
    <row r="46" spans="1:8">
      <c r="A46" s="58" t="s">
        <v>266</v>
      </c>
      <c r="B46" s="198">
        <v>0</v>
      </c>
      <c r="C46" s="198">
        <v>0</v>
      </c>
      <c r="D46" s="199">
        <f>B46+C46</f>
        <v>0</v>
      </c>
      <c r="E46" s="198">
        <v>0</v>
      </c>
      <c r="F46" s="198">
        <v>0</v>
      </c>
      <c r="G46" s="199">
        <f t="shared" si="11"/>
        <v>0</v>
      </c>
    </row>
    <row r="47" spans="1:8">
      <c r="A47" s="58" t="s">
        <v>267</v>
      </c>
      <c r="B47" s="198">
        <v>0</v>
      </c>
      <c r="C47" s="198">
        <v>0</v>
      </c>
      <c r="D47" s="199">
        <f t="shared" ref="D47:D53" si="12">B47+C47</f>
        <v>0</v>
      </c>
      <c r="E47" s="198">
        <v>0</v>
      </c>
      <c r="F47" s="198">
        <v>0</v>
      </c>
      <c r="G47" s="199">
        <f t="shared" si="11"/>
        <v>0</v>
      </c>
    </row>
    <row r="48" spans="1:8">
      <c r="A48" s="58" t="s">
        <v>268</v>
      </c>
      <c r="B48" s="198">
        <v>0</v>
      </c>
      <c r="C48" s="198">
        <v>0</v>
      </c>
      <c r="D48" s="199">
        <f t="shared" si="12"/>
        <v>0</v>
      </c>
      <c r="E48" s="198">
        <v>0</v>
      </c>
      <c r="F48" s="198">
        <v>0</v>
      </c>
      <c r="G48" s="199">
        <f t="shared" si="11"/>
        <v>0</v>
      </c>
    </row>
    <row r="49" spans="1:7" ht="29">
      <c r="A49" s="58" t="s">
        <v>269</v>
      </c>
      <c r="B49" s="198">
        <v>0</v>
      </c>
      <c r="C49" s="198">
        <v>0</v>
      </c>
      <c r="D49" s="199">
        <f t="shared" si="12"/>
        <v>0</v>
      </c>
      <c r="E49" s="198">
        <v>0</v>
      </c>
      <c r="F49" s="198">
        <v>0</v>
      </c>
      <c r="G49" s="199">
        <f t="shared" si="11"/>
        <v>0</v>
      </c>
    </row>
    <row r="50" spans="1:7">
      <c r="A50" s="58" t="s">
        <v>270</v>
      </c>
      <c r="B50" s="198">
        <v>0</v>
      </c>
      <c r="C50" s="198">
        <v>0</v>
      </c>
      <c r="D50" s="199">
        <f t="shared" si="12"/>
        <v>0</v>
      </c>
      <c r="E50" s="198">
        <v>0</v>
      </c>
      <c r="F50" s="198">
        <v>0</v>
      </c>
      <c r="G50" s="199">
        <f t="shared" si="11"/>
        <v>0</v>
      </c>
    </row>
    <row r="51" spans="1:7">
      <c r="A51" s="58" t="s">
        <v>271</v>
      </c>
      <c r="B51" s="198">
        <v>0</v>
      </c>
      <c r="C51" s="198">
        <v>0</v>
      </c>
      <c r="D51" s="199">
        <f t="shared" si="12"/>
        <v>0</v>
      </c>
      <c r="E51" s="198">
        <v>0</v>
      </c>
      <c r="F51" s="198">
        <v>0</v>
      </c>
      <c r="G51" s="199">
        <f t="shared" si="11"/>
        <v>0</v>
      </c>
    </row>
    <row r="52" spans="1:7" ht="29">
      <c r="A52" s="59" t="s">
        <v>272</v>
      </c>
      <c r="B52" s="198">
        <v>0</v>
      </c>
      <c r="C52" s="198">
        <v>0</v>
      </c>
      <c r="D52" s="199">
        <f t="shared" si="12"/>
        <v>0</v>
      </c>
      <c r="E52" s="198">
        <v>0</v>
      </c>
      <c r="F52" s="198">
        <v>0</v>
      </c>
      <c r="G52" s="199">
        <f t="shared" si="11"/>
        <v>0</v>
      </c>
    </row>
    <row r="53" spans="1:7">
      <c r="A53" s="57" t="s">
        <v>273</v>
      </c>
      <c r="B53" s="198">
        <v>0</v>
      </c>
      <c r="C53" s="198">
        <v>0</v>
      </c>
      <c r="D53" s="199">
        <f t="shared" si="12"/>
        <v>0</v>
      </c>
      <c r="E53" s="198">
        <v>0</v>
      </c>
      <c r="F53" s="198">
        <v>0</v>
      </c>
      <c r="G53" s="199">
        <f t="shared" si="11"/>
        <v>0</v>
      </c>
    </row>
    <row r="54" spans="1:7">
      <c r="A54" s="41" t="s">
        <v>274</v>
      </c>
      <c r="B54" s="199">
        <f>SUM(B55:B58)</f>
        <v>0</v>
      </c>
      <c r="C54" s="199">
        <f t="shared" ref="C54:F54" si="13">SUM(C55:C58)</f>
        <v>52372864.140000001</v>
      </c>
      <c r="D54" s="199">
        <f t="shared" si="13"/>
        <v>52372864.140000001</v>
      </c>
      <c r="E54" s="199">
        <f>SUM(E55:E58)</f>
        <v>39499482.359999999</v>
      </c>
      <c r="F54" s="199">
        <f t="shared" si="13"/>
        <v>39499482.359999999</v>
      </c>
      <c r="G54" s="199">
        <f t="shared" si="11"/>
        <v>39499482.359999999</v>
      </c>
    </row>
    <row r="55" spans="1:7">
      <c r="A55" s="59" t="s">
        <v>275</v>
      </c>
      <c r="B55" s="198">
        <v>0</v>
      </c>
      <c r="C55" s="198">
        <v>0</v>
      </c>
      <c r="D55" s="199">
        <f t="shared" ref="D55:D58" si="14">B55+C55</f>
        <v>0</v>
      </c>
      <c r="E55" s="198">
        <v>0</v>
      </c>
      <c r="F55" s="198">
        <v>0</v>
      </c>
      <c r="G55" s="199">
        <f t="shared" si="11"/>
        <v>0</v>
      </c>
    </row>
    <row r="56" spans="1:7">
      <c r="A56" s="58" t="s">
        <v>276</v>
      </c>
      <c r="B56" s="198">
        <v>0</v>
      </c>
      <c r="C56" s="198">
        <v>0</v>
      </c>
      <c r="D56" s="199">
        <f t="shared" si="14"/>
        <v>0</v>
      </c>
      <c r="E56" s="198">
        <v>0</v>
      </c>
      <c r="F56" s="198">
        <v>0</v>
      </c>
      <c r="G56" s="199">
        <f t="shared" si="11"/>
        <v>0</v>
      </c>
    </row>
    <row r="57" spans="1:7">
      <c r="A57" s="58" t="s">
        <v>277</v>
      </c>
      <c r="B57" s="198">
        <v>0</v>
      </c>
      <c r="C57" s="198">
        <v>0</v>
      </c>
      <c r="D57" s="199">
        <f t="shared" si="14"/>
        <v>0</v>
      </c>
      <c r="E57" s="198">
        <v>0</v>
      </c>
      <c r="F57" s="198">
        <v>0</v>
      </c>
      <c r="G57" s="199">
        <f t="shared" si="11"/>
        <v>0</v>
      </c>
    </row>
    <row r="58" spans="1:7">
      <c r="A58" s="59" t="s">
        <v>278</v>
      </c>
      <c r="B58" s="198">
        <v>0</v>
      </c>
      <c r="C58" s="199">
        <v>52372864.140000001</v>
      </c>
      <c r="D58" s="199">
        <f t="shared" si="14"/>
        <v>52372864.140000001</v>
      </c>
      <c r="E58" s="199">
        <v>39499482.359999999</v>
      </c>
      <c r="F58" s="199">
        <v>39499482.359999999</v>
      </c>
      <c r="G58" s="199">
        <f t="shared" si="11"/>
        <v>39499482.359999999</v>
      </c>
    </row>
    <row r="59" spans="1:7">
      <c r="A59" s="41" t="s">
        <v>279</v>
      </c>
      <c r="B59" s="199">
        <f>B60+B61</f>
        <v>0</v>
      </c>
      <c r="C59" s="199">
        <f t="shared" ref="C59:F59" si="15">C60+C61</f>
        <v>0</v>
      </c>
      <c r="D59" s="199">
        <f t="shared" si="15"/>
        <v>0</v>
      </c>
      <c r="E59" s="199">
        <f>E60+E61</f>
        <v>0</v>
      </c>
      <c r="F59" s="199">
        <f t="shared" si="15"/>
        <v>0</v>
      </c>
      <c r="G59" s="199">
        <f t="shared" si="11"/>
        <v>0</v>
      </c>
    </row>
    <row r="60" spans="1:7">
      <c r="A60" s="58" t="s">
        <v>280</v>
      </c>
      <c r="B60" s="199"/>
      <c r="C60" s="199">
        <v>0</v>
      </c>
      <c r="D60" s="199">
        <f t="shared" ref="D60:D63" si="16">B60+C60</f>
        <v>0</v>
      </c>
      <c r="E60" s="199">
        <v>0</v>
      </c>
      <c r="F60" s="199">
        <v>0</v>
      </c>
      <c r="G60" s="199">
        <f t="shared" si="11"/>
        <v>0</v>
      </c>
    </row>
    <row r="61" spans="1:7">
      <c r="A61" s="58" t="s">
        <v>281</v>
      </c>
      <c r="B61" s="199"/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1"/>
        <v>0</v>
      </c>
    </row>
    <row r="62" spans="1:7">
      <c r="A62" s="41" t="s">
        <v>282</v>
      </c>
      <c r="B62" s="198">
        <v>0</v>
      </c>
      <c r="C62" s="198">
        <v>0</v>
      </c>
      <c r="D62" s="199">
        <f t="shared" si="16"/>
        <v>0</v>
      </c>
      <c r="E62" s="198">
        <v>0</v>
      </c>
      <c r="F62" s="198">
        <v>0</v>
      </c>
      <c r="G62" s="199">
        <f t="shared" si="11"/>
        <v>0</v>
      </c>
    </row>
    <row r="63" spans="1:7">
      <c r="A63" s="41" t="s">
        <v>283</v>
      </c>
      <c r="B63" s="198">
        <v>0</v>
      </c>
      <c r="C63" s="198">
        <v>0</v>
      </c>
      <c r="D63" s="199">
        <f t="shared" si="16"/>
        <v>0</v>
      </c>
      <c r="E63" s="198">
        <v>0</v>
      </c>
      <c r="F63" s="198">
        <v>0</v>
      </c>
      <c r="G63" s="199">
        <f t="shared" si="11"/>
        <v>0</v>
      </c>
    </row>
    <row r="64" spans="1:7">
      <c r="A64" s="11"/>
      <c r="B64" s="202"/>
      <c r="C64" s="202"/>
      <c r="D64" s="202"/>
      <c r="E64" s="202"/>
      <c r="F64" s="202"/>
      <c r="G64" s="202"/>
    </row>
    <row r="65" spans="1:7">
      <c r="A65" s="16" t="s">
        <v>284</v>
      </c>
      <c r="B65" s="200">
        <f>B45+B54+B59+B62+B63</f>
        <v>0</v>
      </c>
      <c r="C65" s="200">
        <f t="shared" ref="C65:D65" si="17">C45+C54+C59+C62+C63</f>
        <v>52372864.140000001</v>
      </c>
      <c r="D65" s="200">
        <f t="shared" si="17"/>
        <v>52372864.140000001</v>
      </c>
      <c r="E65" s="200">
        <f>E45+E54+E59+E62+E63</f>
        <v>39499482.359999999</v>
      </c>
      <c r="F65" s="200">
        <f>F45+F54+F59+F62+F63</f>
        <v>39499482.359999999</v>
      </c>
      <c r="G65" s="200">
        <f>F65-B65</f>
        <v>39499482.359999999</v>
      </c>
    </row>
    <row r="66" spans="1:7">
      <c r="A66" s="11"/>
      <c r="B66" s="202"/>
      <c r="C66" s="202"/>
      <c r="D66" s="202"/>
      <c r="E66" s="202"/>
      <c r="F66" s="202"/>
      <c r="G66" s="202"/>
    </row>
    <row r="67" spans="1:7">
      <c r="A67" s="16" t="s">
        <v>285</v>
      </c>
      <c r="B67" s="200">
        <f>B68</f>
        <v>0</v>
      </c>
      <c r="C67" s="200">
        <f t="shared" ref="C67:G67" si="18">C68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  <c r="G67" s="200">
        <f t="shared" si="18"/>
        <v>0</v>
      </c>
    </row>
    <row r="68" spans="1:7">
      <c r="A68" s="41" t="s">
        <v>286</v>
      </c>
      <c r="B68" s="198">
        <v>0</v>
      </c>
      <c r="C68" s="198">
        <v>0</v>
      </c>
      <c r="D68" s="199">
        <f>B68+C68</f>
        <v>0</v>
      </c>
      <c r="E68" s="198">
        <v>0</v>
      </c>
      <c r="F68" s="198">
        <v>0</v>
      </c>
      <c r="G68" s="199">
        <f t="shared" ref="G68" si="19">F68-B68</f>
        <v>0</v>
      </c>
    </row>
    <row r="69" spans="1:7">
      <c r="A69" s="11"/>
      <c r="B69" s="202"/>
      <c r="C69" s="202"/>
      <c r="D69" s="202"/>
      <c r="E69" s="202"/>
      <c r="F69" s="202"/>
      <c r="G69" s="202"/>
    </row>
    <row r="70" spans="1:7">
      <c r="A70" s="16" t="s">
        <v>287</v>
      </c>
      <c r="B70" s="200">
        <f>B41+B65+B67</f>
        <v>60646162.32</v>
      </c>
      <c r="C70" s="200">
        <f t="shared" ref="C70:G70" si="20">C41+C65+C67</f>
        <v>60001697.68</v>
      </c>
      <c r="D70" s="200">
        <f t="shared" si="20"/>
        <v>120647860</v>
      </c>
      <c r="E70" s="200">
        <f t="shared" si="20"/>
        <v>82927734.349999994</v>
      </c>
      <c r="F70" s="200">
        <f t="shared" si="20"/>
        <v>82927734.349999994</v>
      </c>
      <c r="G70" s="200">
        <f t="shared" si="20"/>
        <v>22281572.029999997</v>
      </c>
    </row>
    <row r="71" spans="1:7">
      <c r="A71" s="11"/>
      <c r="B71" s="202"/>
      <c r="C71" s="202"/>
      <c r="D71" s="202"/>
      <c r="E71" s="202"/>
      <c r="F71" s="202"/>
      <c r="G71" s="202"/>
    </row>
    <row r="72" spans="1:7">
      <c r="A72" s="16" t="s">
        <v>288</v>
      </c>
      <c r="B72" s="202"/>
      <c r="C72" s="202"/>
      <c r="D72" s="202"/>
      <c r="E72" s="202"/>
      <c r="F72" s="202"/>
      <c r="G72" s="202"/>
    </row>
    <row r="73" spans="1:7">
      <c r="A73" s="60" t="s">
        <v>289</v>
      </c>
      <c r="B73" s="198">
        <v>0</v>
      </c>
      <c r="C73" s="198">
        <v>0</v>
      </c>
      <c r="D73" s="199">
        <f t="shared" ref="D73:D74" si="21">B73+C73</f>
        <v>0</v>
      </c>
      <c r="E73" s="198">
        <v>0</v>
      </c>
      <c r="F73" s="198">
        <v>0</v>
      </c>
      <c r="G73" s="199">
        <f t="shared" ref="G73:G74" si="22">F73-B73</f>
        <v>0</v>
      </c>
    </row>
    <row r="74" spans="1:7" ht="29">
      <c r="A74" s="60" t="s">
        <v>290</v>
      </c>
      <c r="B74" s="199"/>
      <c r="C74" s="199"/>
      <c r="D74" s="199">
        <f t="shared" si="21"/>
        <v>0</v>
      </c>
      <c r="E74" s="199"/>
      <c r="F74" s="199"/>
      <c r="G74" s="199">
        <f t="shared" si="22"/>
        <v>0</v>
      </c>
    </row>
    <row r="75" spans="1:7">
      <c r="A75" s="44" t="s">
        <v>291</v>
      </c>
      <c r="B75" s="200">
        <f>B73+B74</f>
        <v>0</v>
      </c>
      <c r="C75" s="200">
        <f t="shared" ref="C75:G75" si="23">C73+C74</f>
        <v>0</v>
      </c>
      <c r="D75" s="200">
        <f t="shared" si="23"/>
        <v>0</v>
      </c>
      <c r="E75" s="200">
        <f t="shared" si="23"/>
        <v>0</v>
      </c>
      <c r="F75" s="200">
        <f t="shared" si="23"/>
        <v>0</v>
      </c>
      <c r="G75" s="200">
        <f t="shared" si="23"/>
        <v>0</v>
      </c>
    </row>
    <row r="76" spans="1:7">
      <c r="A76" s="37"/>
      <c r="B76" s="203"/>
      <c r="C76" s="203"/>
      <c r="D76" s="203"/>
      <c r="E76" s="203"/>
      <c r="F76" s="203"/>
      <c r="G76" s="203"/>
    </row>
    <row r="77" spans="1:7">
      <c r="B77" s="204"/>
      <c r="C77" s="204"/>
      <c r="D77" s="204"/>
      <c r="E77" s="204"/>
      <c r="F77" s="204"/>
      <c r="G77" s="204"/>
    </row>
    <row r="78" spans="1:7">
      <c r="A78" s="238" t="s">
        <v>627</v>
      </c>
      <c r="B78" s="222"/>
      <c r="C78" s="222"/>
      <c r="D78" s="222"/>
      <c r="E78" s="229"/>
      <c r="F78" s="229"/>
      <c r="G78" s="222"/>
    </row>
    <row r="79" spans="1:7">
      <c r="A79" s="230"/>
      <c r="B79" s="231"/>
      <c r="C79" s="231"/>
      <c r="D79" s="231"/>
      <c r="E79" s="231"/>
      <c r="F79" s="231"/>
      <c r="G79" s="231"/>
    </row>
    <row r="80" spans="1:7">
      <c r="A80" s="222"/>
      <c r="B80" s="222"/>
      <c r="C80" s="222"/>
      <c r="D80" s="222"/>
      <c r="E80" s="222"/>
      <c r="F80" s="222"/>
      <c r="G80" s="222"/>
    </row>
    <row r="81" spans="1:7">
      <c r="A81" s="222"/>
      <c r="B81" s="222"/>
      <c r="C81" s="222"/>
      <c r="D81" s="222"/>
      <c r="E81" s="222"/>
      <c r="F81" s="222"/>
      <c r="G81" s="222"/>
    </row>
    <row r="82" spans="1:7">
      <c r="A82" s="222"/>
      <c r="B82" s="222"/>
      <c r="C82" s="222"/>
      <c r="D82" s="222"/>
      <c r="E82" s="222"/>
      <c r="F82" s="222"/>
      <c r="G82" s="222"/>
    </row>
    <row r="83" spans="1:7">
      <c r="A83" s="227" t="s">
        <v>628</v>
      </c>
      <c r="B83" s="222"/>
      <c r="C83" s="345" t="s">
        <v>629</v>
      </c>
      <c r="D83" s="345"/>
      <c r="E83" s="345"/>
      <c r="F83" s="222"/>
      <c r="G83" s="222"/>
    </row>
    <row r="84" spans="1:7">
      <c r="A84" s="227" t="s">
        <v>624</v>
      </c>
      <c r="B84" s="222"/>
      <c r="C84" s="347" t="s">
        <v>623</v>
      </c>
      <c r="D84" s="347"/>
      <c r="E84" s="347"/>
      <c r="F84" s="222"/>
      <c r="G84" s="222"/>
    </row>
    <row r="85" spans="1:7">
      <c r="A85" s="227" t="s">
        <v>621</v>
      </c>
      <c r="B85" s="222"/>
      <c r="C85" s="347" t="s">
        <v>699</v>
      </c>
      <c r="D85" s="347"/>
      <c r="E85" s="347"/>
      <c r="F85" s="222"/>
      <c r="G85" s="222"/>
    </row>
  </sheetData>
  <mergeCells count="11">
    <mergeCell ref="G6:G7"/>
    <mergeCell ref="A1:G1"/>
    <mergeCell ref="A2:G2"/>
    <mergeCell ref="A3:G3"/>
    <mergeCell ref="A4:G4"/>
    <mergeCell ref="A5:G5"/>
    <mergeCell ref="C83:E83"/>
    <mergeCell ref="C84:E84"/>
    <mergeCell ref="C85:E85"/>
    <mergeCell ref="A6:A7"/>
    <mergeCell ref="B6:F6"/>
  </mergeCells>
  <pageMargins left="0.25" right="0.25" top="0.75" bottom="0.75" header="0.3" footer="0.3"/>
  <pageSetup scale="45" orientation="portrait" r:id="rId1"/>
  <ignoredErrors>
    <ignoredError sqref="D9:G14 E16:G27 B16:B27 G28:G76 D15 G15" unlockedFormula="1"/>
    <ignoredError sqref="C16:C27 D16:D27" formula="1" unlockedFormula="1"/>
    <ignoredError sqref="B28:B33 B76:C76 D76 E28:F33 B35:B75 E35:F57 E59:F76" formulaRange="1" unlockedFormula="1"/>
    <ignoredError sqref="D28:D75 C28:C33 C35:C57 C59:C75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zoomScaleNormal="100" workbookViewId="0">
      <selection activeCell="H154" sqref="H154"/>
    </sheetView>
  </sheetViews>
  <sheetFormatPr baseColWidth="10" defaultColWidth="11.453125" defaultRowHeight="12.5"/>
  <cols>
    <col min="1" max="1" width="4.1796875" style="61" customWidth="1"/>
    <col min="2" max="2" width="77.81640625" style="61" customWidth="1"/>
    <col min="3" max="8" width="14.453125" style="61" customWidth="1"/>
    <col min="9" max="10" width="16.54296875" style="61" bestFit="1" customWidth="1"/>
    <col min="11" max="11" width="14.453125" style="61" bestFit="1" customWidth="1"/>
    <col min="12" max="16384" width="11.453125" style="61"/>
  </cols>
  <sheetData>
    <row r="1" spans="1:11" ht="54" customHeight="1">
      <c r="A1" s="359" t="s">
        <v>703</v>
      </c>
      <c r="B1" s="360"/>
      <c r="C1" s="360"/>
      <c r="D1" s="360"/>
      <c r="E1" s="360"/>
      <c r="F1" s="360"/>
      <c r="G1" s="360"/>
      <c r="H1" s="361"/>
    </row>
    <row r="2" spans="1:11">
      <c r="A2" s="359"/>
      <c r="B2" s="362"/>
      <c r="C2" s="363" t="s">
        <v>292</v>
      </c>
      <c r="D2" s="363"/>
      <c r="E2" s="363"/>
      <c r="F2" s="363"/>
      <c r="G2" s="363"/>
      <c r="H2" s="62"/>
    </row>
    <row r="3" spans="1:11" ht="21">
      <c r="A3" s="364" t="s">
        <v>4</v>
      </c>
      <c r="B3" s="365"/>
      <c r="C3" s="130" t="s">
        <v>293</v>
      </c>
      <c r="D3" s="63" t="s">
        <v>294</v>
      </c>
      <c r="E3" s="130" t="s">
        <v>295</v>
      </c>
      <c r="F3" s="130" t="s">
        <v>183</v>
      </c>
      <c r="G3" s="130" t="s">
        <v>296</v>
      </c>
      <c r="H3" s="64" t="s">
        <v>297</v>
      </c>
    </row>
    <row r="4" spans="1:11">
      <c r="A4" s="366" t="s">
        <v>298</v>
      </c>
      <c r="B4" s="367"/>
      <c r="C4" s="65">
        <f>C5+C13+C23+C33+C43+C53+C57+C66+C70</f>
        <v>60646162.319999993</v>
      </c>
      <c r="D4" s="65">
        <f>D5+D13+D23+D33+D43+D53+D57+D66+D70</f>
        <v>7538833.5399999991</v>
      </c>
      <c r="E4" s="65">
        <f t="shared" ref="E4:H4" si="0">E5+E13+E23+E33+E43+E53+E57+E66+E70</f>
        <v>68184995.859999999</v>
      </c>
      <c r="F4" s="65">
        <f>F5+F13+F23+F33+F43+F53+F57+F66+F70</f>
        <v>37087958.88000001</v>
      </c>
      <c r="G4" s="65">
        <f>G5+G13+G23+G33+G43+G53+G57+G66+G70</f>
        <v>37087958.88000001</v>
      </c>
      <c r="H4" s="65">
        <f t="shared" si="0"/>
        <v>31097036.979999997</v>
      </c>
      <c r="J4" s="66"/>
      <c r="K4" s="67"/>
    </row>
    <row r="5" spans="1:11">
      <c r="A5" s="355" t="s">
        <v>299</v>
      </c>
      <c r="B5" s="356"/>
      <c r="C5" s="68">
        <f>SUM(C6:C12)</f>
        <v>40089333.199999996</v>
      </c>
      <c r="D5" s="68">
        <f>SUM(D6:D12)</f>
        <v>4537808.0199999996</v>
      </c>
      <c r="E5" s="68">
        <f t="shared" ref="E5:H5" si="1">SUM(E6:E12)</f>
        <v>44627141.219999999</v>
      </c>
      <c r="F5" s="68">
        <f>SUM(F6:F12)</f>
        <v>27936947.460000001</v>
      </c>
      <c r="G5" s="68">
        <f>SUM(G6:G12)</f>
        <v>27936947.460000001</v>
      </c>
      <c r="H5" s="68">
        <f t="shared" si="1"/>
        <v>16690193.759999998</v>
      </c>
    </row>
    <row r="6" spans="1:11">
      <c r="A6" s="69" t="s">
        <v>300</v>
      </c>
      <c r="B6" s="70" t="s">
        <v>301</v>
      </c>
      <c r="C6" s="71">
        <v>7193658.75</v>
      </c>
      <c r="D6" s="71">
        <v>442946.42</v>
      </c>
      <c r="E6" s="71">
        <f>C6+D6</f>
        <v>7636605.1699999999</v>
      </c>
      <c r="F6" s="302">
        <v>4666565.1900000004</v>
      </c>
      <c r="G6" s="302">
        <v>4666565.1900000004</v>
      </c>
      <c r="H6" s="71">
        <f>E6-F6</f>
        <v>2970039.9799999995</v>
      </c>
    </row>
    <row r="7" spans="1:11">
      <c r="A7" s="69" t="s">
        <v>302</v>
      </c>
      <c r="B7" s="70" t="s">
        <v>303</v>
      </c>
      <c r="C7" s="71">
        <v>13854512.890000001</v>
      </c>
      <c r="D7" s="71">
        <v>1490393.7</v>
      </c>
      <c r="E7" s="71">
        <f t="shared" ref="E7:E12" si="2">C7+D7</f>
        <v>15344906.59</v>
      </c>
      <c r="F7" s="302">
        <v>10230644.970000001</v>
      </c>
      <c r="G7" s="302">
        <v>10230644.970000001</v>
      </c>
      <c r="H7" s="71">
        <f t="shared" ref="H7:H70" si="3">E7-F7</f>
        <v>5114261.6199999992</v>
      </c>
    </row>
    <row r="8" spans="1:11">
      <c r="A8" s="69" t="s">
        <v>304</v>
      </c>
      <c r="B8" s="70" t="s">
        <v>305</v>
      </c>
      <c r="C8" s="71">
        <v>4571375.95</v>
      </c>
      <c r="D8" s="71">
        <v>134288.92000000001</v>
      </c>
      <c r="E8" s="71">
        <f t="shared" si="2"/>
        <v>4705664.87</v>
      </c>
      <c r="F8" s="302">
        <v>2660072.2799999998</v>
      </c>
      <c r="G8" s="302">
        <v>2660072.2799999998</v>
      </c>
      <c r="H8" s="71">
        <f t="shared" si="3"/>
        <v>2045592.5900000003</v>
      </c>
    </row>
    <row r="9" spans="1:11">
      <c r="A9" s="69" t="s">
        <v>306</v>
      </c>
      <c r="B9" s="70" t="s">
        <v>307</v>
      </c>
      <c r="C9" s="71">
        <v>6407968.8499999996</v>
      </c>
      <c r="D9" s="71">
        <v>1219326.79</v>
      </c>
      <c r="E9" s="71">
        <f t="shared" si="2"/>
        <v>7627295.6399999997</v>
      </c>
      <c r="F9" s="302">
        <v>4696379.32</v>
      </c>
      <c r="G9" s="302">
        <v>4696379.32</v>
      </c>
      <c r="H9" s="71">
        <f t="shared" si="3"/>
        <v>2930916.3199999994</v>
      </c>
    </row>
    <row r="10" spans="1:11">
      <c r="A10" s="69" t="s">
        <v>308</v>
      </c>
      <c r="B10" s="70" t="s">
        <v>309</v>
      </c>
      <c r="C10" s="71">
        <v>7311816.7599999998</v>
      </c>
      <c r="D10" s="71">
        <v>1250852.19</v>
      </c>
      <c r="E10" s="71">
        <f t="shared" si="2"/>
        <v>8562668.9499999993</v>
      </c>
      <c r="F10" s="302">
        <v>4967610.93</v>
      </c>
      <c r="G10" s="302">
        <v>4967610.93</v>
      </c>
      <c r="H10" s="71">
        <f t="shared" si="3"/>
        <v>3595058.0199999996</v>
      </c>
    </row>
    <row r="11" spans="1:11">
      <c r="A11" s="69" t="s">
        <v>310</v>
      </c>
      <c r="B11" s="70" t="s">
        <v>311</v>
      </c>
      <c r="C11" s="71"/>
      <c r="D11" s="71"/>
      <c r="E11" s="71">
        <f t="shared" si="2"/>
        <v>0</v>
      </c>
      <c r="F11" s="302"/>
      <c r="G11" s="302"/>
      <c r="H11" s="71">
        <f t="shared" si="3"/>
        <v>0</v>
      </c>
    </row>
    <row r="12" spans="1:11">
      <c r="A12" s="69" t="s">
        <v>312</v>
      </c>
      <c r="B12" s="70" t="s">
        <v>313</v>
      </c>
      <c r="C12" s="71">
        <v>750000</v>
      </c>
      <c r="D12" s="71">
        <v>0</v>
      </c>
      <c r="E12" s="71">
        <f t="shared" si="2"/>
        <v>750000</v>
      </c>
      <c r="F12" s="302">
        <v>715674.77</v>
      </c>
      <c r="G12" s="302">
        <v>715674.77</v>
      </c>
      <c r="H12" s="71">
        <f t="shared" si="3"/>
        <v>34325.229999999981</v>
      </c>
    </row>
    <row r="13" spans="1:11">
      <c r="A13" s="355" t="s">
        <v>314</v>
      </c>
      <c r="B13" s="356"/>
      <c r="C13" s="68">
        <f>SUM(C14:C22)</f>
        <v>3452302.97</v>
      </c>
      <c r="D13" s="68">
        <f>SUM(D14:D22)</f>
        <v>77000</v>
      </c>
      <c r="E13" s="68">
        <f t="shared" ref="E13" si="4">SUM(E14:E22)</f>
        <v>3529302.97</v>
      </c>
      <c r="F13" s="68">
        <f>SUM(F14:F22)</f>
        <v>754662.32000000007</v>
      </c>
      <c r="G13" s="68">
        <f>SUM(G14:G22)</f>
        <v>754662.32000000007</v>
      </c>
      <c r="H13" s="68">
        <f t="shared" si="3"/>
        <v>2774640.6500000004</v>
      </c>
    </row>
    <row r="14" spans="1:11">
      <c r="A14" s="69" t="s">
        <v>315</v>
      </c>
      <c r="B14" s="70" t="s">
        <v>316</v>
      </c>
      <c r="C14" s="302">
        <v>801881.75</v>
      </c>
      <c r="D14" s="302">
        <v>2400</v>
      </c>
      <c r="E14" s="71">
        <f t="shared" ref="E14:E22" si="5">C14+D14</f>
        <v>804281.75</v>
      </c>
      <c r="F14" s="302">
        <v>225158.45</v>
      </c>
      <c r="G14" s="302">
        <v>225158.45</v>
      </c>
      <c r="H14" s="71">
        <f t="shared" si="3"/>
        <v>579123.30000000005</v>
      </c>
    </row>
    <row r="15" spans="1:11">
      <c r="A15" s="69" t="s">
        <v>317</v>
      </c>
      <c r="B15" s="70" t="s">
        <v>318</v>
      </c>
      <c r="C15" s="302">
        <v>260139</v>
      </c>
      <c r="D15" s="302">
        <v>10000</v>
      </c>
      <c r="E15" s="71">
        <f t="shared" si="5"/>
        <v>270139</v>
      </c>
      <c r="F15" s="302">
        <v>49783.61</v>
      </c>
      <c r="G15" s="302">
        <v>49783.61</v>
      </c>
      <c r="H15" s="71">
        <f t="shared" si="3"/>
        <v>220355.39</v>
      </c>
    </row>
    <row r="16" spans="1:11">
      <c r="A16" s="69" t="s">
        <v>319</v>
      </c>
      <c r="B16" s="70" t="s">
        <v>320</v>
      </c>
      <c r="C16" s="302">
        <v>500.04</v>
      </c>
      <c r="D16" s="302">
        <v>2500</v>
      </c>
      <c r="E16" s="71">
        <f t="shared" si="5"/>
        <v>3000.04</v>
      </c>
      <c r="F16" s="302">
        <v>0</v>
      </c>
      <c r="G16" s="302">
        <v>0</v>
      </c>
      <c r="H16" s="71">
        <f t="shared" si="3"/>
        <v>3000.04</v>
      </c>
    </row>
    <row r="17" spans="1:8">
      <c r="A17" s="69" t="s">
        <v>321</v>
      </c>
      <c r="B17" s="70" t="s">
        <v>322</v>
      </c>
      <c r="C17" s="302">
        <v>438916.37</v>
      </c>
      <c r="D17" s="302">
        <v>34600</v>
      </c>
      <c r="E17" s="71">
        <f t="shared" si="5"/>
        <v>473516.37</v>
      </c>
      <c r="F17" s="302">
        <v>130416.96000000001</v>
      </c>
      <c r="G17" s="302">
        <v>130416.96000000001</v>
      </c>
      <c r="H17" s="71">
        <f t="shared" si="3"/>
        <v>343099.41</v>
      </c>
    </row>
    <row r="18" spans="1:8">
      <c r="A18" s="69" t="s">
        <v>323</v>
      </c>
      <c r="B18" s="70" t="s">
        <v>324</v>
      </c>
      <c r="C18" s="302">
        <v>158508.35999999999</v>
      </c>
      <c r="D18" s="302">
        <v>17300</v>
      </c>
      <c r="E18" s="71">
        <f t="shared" si="5"/>
        <v>175808.36</v>
      </c>
      <c r="F18" s="302">
        <v>15155.49</v>
      </c>
      <c r="G18" s="302">
        <v>15155.49</v>
      </c>
      <c r="H18" s="71">
        <f t="shared" si="3"/>
        <v>160652.87</v>
      </c>
    </row>
    <row r="19" spans="1:8">
      <c r="A19" s="69" t="s">
        <v>325</v>
      </c>
      <c r="B19" s="70" t="s">
        <v>326</v>
      </c>
      <c r="C19" s="302">
        <v>1600439.84</v>
      </c>
      <c r="D19" s="302">
        <v>0</v>
      </c>
      <c r="E19" s="71">
        <f t="shared" si="5"/>
        <v>1600439.84</v>
      </c>
      <c r="F19" s="302">
        <v>253534.34</v>
      </c>
      <c r="G19" s="302">
        <v>253534.34</v>
      </c>
      <c r="H19" s="71">
        <f t="shared" si="3"/>
        <v>1346905.5</v>
      </c>
    </row>
    <row r="20" spans="1:8">
      <c r="A20" s="69" t="s">
        <v>327</v>
      </c>
      <c r="B20" s="70" t="s">
        <v>328</v>
      </c>
      <c r="C20" s="302">
        <v>30744.17</v>
      </c>
      <c r="D20" s="302">
        <v>3000</v>
      </c>
      <c r="E20" s="71">
        <f t="shared" si="5"/>
        <v>33744.17</v>
      </c>
      <c r="F20" s="302">
        <v>14061.3</v>
      </c>
      <c r="G20" s="302">
        <v>14061.3</v>
      </c>
      <c r="H20" s="71">
        <f t="shared" si="3"/>
        <v>19682.87</v>
      </c>
    </row>
    <row r="21" spans="1:8">
      <c r="A21" s="69" t="s">
        <v>329</v>
      </c>
      <c r="B21" s="70" t="s">
        <v>330</v>
      </c>
      <c r="C21" s="302"/>
      <c r="D21" s="302"/>
      <c r="E21" s="71">
        <f t="shared" si="5"/>
        <v>0</v>
      </c>
      <c r="F21" s="302"/>
      <c r="G21" s="302"/>
      <c r="H21" s="71">
        <f t="shared" si="3"/>
        <v>0</v>
      </c>
    </row>
    <row r="22" spans="1:8">
      <c r="A22" s="69" t="s">
        <v>331</v>
      </c>
      <c r="B22" s="70" t="s">
        <v>332</v>
      </c>
      <c r="C22" s="302">
        <v>161173.44</v>
      </c>
      <c r="D22" s="302">
        <v>7200</v>
      </c>
      <c r="E22" s="71">
        <f t="shared" si="5"/>
        <v>168373.44</v>
      </c>
      <c r="F22" s="302">
        <v>66552.17</v>
      </c>
      <c r="G22" s="302">
        <v>66552.17</v>
      </c>
      <c r="H22" s="71">
        <f t="shared" si="3"/>
        <v>101821.27</v>
      </c>
    </row>
    <row r="23" spans="1:8">
      <c r="A23" s="355" t="s">
        <v>333</v>
      </c>
      <c r="B23" s="356"/>
      <c r="C23" s="68">
        <f>SUM(C24:C32)</f>
        <v>16283486.149999999</v>
      </c>
      <c r="D23" s="68">
        <f>SUM(D24:D32)</f>
        <v>616557.49999999988</v>
      </c>
      <c r="E23" s="68">
        <f t="shared" ref="E23" si="6">SUM(E24:E32)</f>
        <v>16900043.649999999</v>
      </c>
      <c r="F23" s="68">
        <f>SUM(F24:F32)</f>
        <v>6242138.3399999999</v>
      </c>
      <c r="G23" s="68">
        <f>SUM(G24:G32)</f>
        <v>6242138.3399999999</v>
      </c>
      <c r="H23" s="68">
        <f t="shared" si="3"/>
        <v>10657905.309999999</v>
      </c>
    </row>
    <row r="24" spans="1:8">
      <c r="A24" s="69" t="s">
        <v>334</v>
      </c>
      <c r="B24" s="70" t="s">
        <v>335</v>
      </c>
      <c r="C24" s="302">
        <v>3062181.65</v>
      </c>
      <c r="D24" s="302">
        <v>130731.87</v>
      </c>
      <c r="E24" s="71">
        <f t="shared" ref="E24:E32" si="7">C24+D24</f>
        <v>3192913.52</v>
      </c>
      <c r="F24" s="302">
        <v>1570389.61</v>
      </c>
      <c r="G24" s="302">
        <v>1570389.61</v>
      </c>
      <c r="H24" s="71">
        <f t="shared" si="3"/>
        <v>1622523.91</v>
      </c>
    </row>
    <row r="25" spans="1:8">
      <c r="A25" s="69" t="s">
        <v>336</v>
      </c>
      <c r="B25" s="70" t="s">
        <v>337</v>
      </c>
      <c r="C25" s="302">
        <v>100900.82</v>
      </c>
      <c r="D25" s="302">
        <v>306710.65999999997</v>
      </c>
      <c r="E25" s="71">
        <f t="shared" si="7"/>
        <v>407611.48</v>
      </c>
      <c r="F25" s="302">
        <v>28249</v>
      </c>
      <c r="G25" s="302">
        <v>28249</v>
      </c>
      <c r="H25" s="71">
        <f t="shared" si="3"/>
        <v>379362.48</v>
      </c>
    </row>
    <row r="26" spans="1:8">
      <c r="A26" s="69" t="s">
        <v>338</v>
      </c>
      <c r="B26" s="70" t="s">
        <v>339</v>
      </c>
      <c r="C26" s="302">
        <v>4494046.42</v>
      </c>
      <c r="D26" s="302">
        <v>-171579.34</v>
      </c>
      <c r="E26" s="71">
        <f t="shared" si="7"/>
        <v>4322467.08</v>
      </c>
      <c r="F26" s="302">
        <v>874375.63</v>
      </c>
      <c r="G26" s="302">
        <v>874375.63</v>
      </c>
      <c r="H26" s="71">
        <f t="shared" si="3"/>
        <v>3448091.45</v>
      </c>
    </row>
    <row r="27" spans="1:8">
      <c r="A27" s="69" t="s">
        <v>340</v>
      </c>
      <c r="B27" s="70" t="s">
        <v>341</v>
      </c>
      <c r="C27" s="302">
        <v>1506459.46</v>
      </c>
      <c r="D27" s="302">
        <v>0</v>
      </c>
      <c r="E27" s="71">
        <f t="shared" si="7"/>
        <v>1506459.46</v>
      </c>
      <c r="F27" s="302">
        <v>559665.28</v>
      </c>
      <c r="G27" s="302">
        <v>559665.28</v>
      </c>
      <c r="H27" s="71">
        <f t="shared" si="3"/>
        <v>946794.17999999993</v>
      </c>
    </row>
    <row r="28" spans="1:8">
      <c r="A28" s="69" t="s">
        <v>342</v>
      </c>
      <c r="B28" s="70" t="s">
        <v>343</v>
      </c>
      <c r="C28" s="302">
        <v>3843367.56</v>
      </c>
      <c r="D28" s="302">
        <v>170608.44</v>
      </c>
      <c r="E28" s="71">
        <f t="shared" si="7"/>
        <v>4013976</v>
      </c>
      <c r="F28" s="302">
        <v>2293024.5</v>
      </c>
      <c r="G28" s="302">
        <v>2293024.5</v>
      </c>
      <c r="H28" s="71">
        <f t="shared" si="3"/>
        <v>1720951.5</v>
      </c>
    </row>
    <row r="29" spans="1:8">
      <c r="A29" s="69" t="s">
        <v>344</v>
      </c>
      <c r="B29" s="70" t="s">
        <v>345</v>
      </c>
      <c r="C29" s="302">
        <v>168340.52</v>
      </c>
      <c r="D29" s="302">
        <v>0</v>
      </c>
      <c r="E29" s="71">
        <f t="shared" si="7"/>
        <v>168340.52</v>
      </c>
      <c r="F29" s="302">
        <v>86527.45</v>
      </c>
      <c r="G29" s="302">
        <v>86527.45</v>
      </c>
      <c r="H29" s="71">
        <f t="shared" si="3"/>
        <v>81813.069999999992</v>
      </c>
    </row>
    <row r="30" spans="1:8">
      <c r="A30" s="69" t="s">
        <v>346</v>
      </c>
      <c r="B30" s="70" t="s">
        <v>347</v>
      </c>
      <c r="C30" s="302">
        <v>412872.76</v>
      </c>
      <c r="D30" s="302">
        <v>99828</v>
      </c>
      <c r="E30" s="71">
        <f t="shared" si="7"/>
        <v>512700.76</v>
      </c>
      <c r="F30" s="302">
        <v>117778.97</v>
      </c>
      <c r="G30" s="302">
        <v>117778.97</v>
      </c>
      <c r="H30" s="71">
        <f t="shared" si="3"/>
        <v>394921.79000000004</v>
      </c>
    </row>
    <row r="31" spans="1:8">
      <c r="A31" s="69" t="s">
        <v>348</v>
      </c>
      <c r="B31" s="70" t="s">
        <v>349</v>
      </c>
      <c r="C31" s="302">
        <v>652718.93999999994</v>
      </c>
      <c r="D31" s="302">
        <v>5990.24</v>
      </c>
      <c r="E31" s="71">
        <f t="shared" si="7"/>
        <v>658709.17999999993</v>
      </c>
      <c r="F31" s="302">
        <v>42107.64</v>
      </c>
      <c r="G31" s="302">
        <v>42107.64</v>
      </c>
      <c r="H31" s="71">
        <f t="shared" si="3"/>
        <v>616601.53999999992</v>
      </c>
    </row>
    <row r="32" spans="1:8">
      <c r="A32" s="69" t="s">
        <v>350</v>
      </c>
      <c r="B32" s="70" t="s">
        <v>351</v>
      </c>
      <c r="C32" s="302">
        <v>2042598.02</v>
      </c>
      <c r="D32" s="302">
        <v>74267.63</v>
      </c>
      <c r="E32" s="71">
        <f t="shared" si="7"/>
        <v>2116865.65</v>
      </c>
      <c r="F32" s="302">
        <v>670020.26</v>
      </c>
      <c r="G32" s="302">
        <v>670020.26</v>
      </c>
      <c r="H32" s="71">
        <f t="shared" si="3"/>
        <v>1446845.39</v>
      </c>
    </row>
    <row r="33" spans="1:11">
      <c r="A33" s="355" t="s">
        <v>352</v>
      </c>
      <c r="B33" s="356"/>
      <c r="C33" s="68">
        <f>SUM(C34:C42)</f>
        <v>776540</v>
      </c>
      <c r="D33" s="68">
        <f>SUM(D34:D42)</f>
        <v>105168.38</v>
      </c>
      <c r="E33" s="68">
        <f t="shared" ref="E33" si="8">SUM(E34:E42)</f>
        <v>881708.38</v>
      </c>
      <c r="F33" s="68">
        <f>SUM(F34:F42)</f>
        <v>289036.36</v>
      </c>
      <c r="G33" s="68">
        <f>SUM(G34:G42)</f>
        <v>289036.36</v>
      </c>
      <c r="H33" s="68">
        <f t="shared" si="3"/>
        <v>592672.02</v>
      </c>
      <c r="I33" s="66"/>
      <c r="J33" s="66"/>
      <c r="K33" s="67"/>
    </row>
    <row r="34" spans="1:11">
      <c r="A34" s="69" t="s">
        <v>353</v>
      </c>
      <c r="B34" s="70" t="s">
        <v>354</v>
      </c>
      <c r="C34" s="71">
        <v>0</v>
      </c>
      <c r="D34" s="71">
        <v>0</v>
      </c>
      <c r="E34" s="71">
        <f t="shared" ref="E34:E42" si="9">C34+D34</f>
        <v>0</v>
      </c>
      <c r="F34" s="71">
        <v>0</v>
      </c>
      <c r="G34" s="71">
        <v>0</v>
      </c>
      <c r="H34" s="71">
        <f t="shared" si="3"/>
        <v>0</v>
      </c>
      <c r="J34" s="72"/>
      <c r="K34" s="67"/>
    </row>
    <row r="35" spans="1:11">
      <c r="A35" s="69" t="s">
        <v>355</v>
      </c>
      <c r="B35" s="70" t="s">
        <v>356</v>
      </c>
      <c r="C35" s="71">
        <v>0</v>
      </c>
      <c r="D35" s="71">
        <v>0</v>
      </c>
      <c r="E35" s="71">
        <f t="shared" si="9"/>
        <v>0</v>
      </c>
      <c r="F35" s="71">
        <v>0</v>
      </c>
      <c r="G35" s="71">
        <v>0</v>
      </c>
      <c r="H35" s="71">
        <f t="shared" si="3"/>
        <v>0</v>
      </c>
    </row>
    <row r="36" spans="1:11">
      <c r="A36" s="69" t="s">
        <v>357</v>
      </c>
      <c r="B36" s="70" t="s">
        <v>358</v>
      </c>
      <c r="C36" s="71">
        <v>0</v>
      </c>
      <c r="D36" s="71">
        <v>0</v>
      </c>
      <c r="E36" s="71">
        <f t="shared" si="9"/>
        <v>0</v>
      </c>
      <c r="F36" s="71">
        <v>0</v>
      </c>
      <c r="G36" s="71">
        <v>0</v>
      </c>
      <c r="H36" s="71">
        <f t="shared" si="3"/>
        <v>0</v>
      </c>
    </row>
    <row r="37" spans="1:11">
      <c r="A37" s="69" t="s">
        <v>359</v>
      </c>
      <c r="B37" s="70" t="s">
        <v>360</v>
      </c>
      <c r="C37" s="302">
        <v>776540</v>
      </c>
      <c r="D37" s="302">
        <v>105168.38</v>
      </c>
      <c r="E37" s="71">
        <f t="shared" si="9"/>
        <v>881708.38</v>
      </c>
      <c r="F37" s="302">
        <v>289036.36</v>
      </c>
      <c r="G37" s="302">
        <v>289036.36</v>
      </c>
      <c r="H37" s="71">
        <f t="shared" si="3"/>
        <v>592672.02</v>
      </c>
    </row>
    <row r="38" spans="1:11">
      <c r="A38" s="69" t="s">
        <v>361</v>
      </c>
      <c r="B38" s="70" t="s">
        <v>362</v>
      </c>
      <c r="C38" s="71">
        <v>0</v>
      </c>
      <c r="D38" s="71">
        <v>0</v>
      </c>
      <c r="E38" s="71">
        <f t="shared" si="9"/>
        <v>0</v>
      </c>
      <c r="F38" s="71">
        <v>0</v>
      </c>
      <c r="G38" s="71">
        <v>0</v>
      </c>
      <c r="H38" s="71">
        <f t="shared" si="3"/>
        <v>0</v>
      </c>
    </row>
    <row r="39" spans="1:11">
      <c r="A39" s="69" t="s">
        <v>363</v>
      </c>
      <c r="B39" s="70" t="s">
        <v>364</v>
      </c>
      <c r="C39" s="71">
        <v>0</v>
      </c>
      <c r="D39" s="71">
        <v>0</v>
      </c>
      <c r="E39" s="71">
        <f t="shared" si="9"/>
        <v>0</v>
      </c>
      <c r="F39" s="71">
        <v>0</v>
      </c>
      <c r="G39" s="71">
        <v>0</v>
      </c>
      <c r="H39" s="71">
        <f t="shared" si="3"/>
        <v>0</v>
      </c>
    </row>
    <row r="40" spans="1:11">
      <c r="A40" s="73"/>
      <c r="B40" s="70" t="s">
        <v>365</v>
      </c>
      <c r="C40" s="71">
        <v>0</v>
      </c>
      <c r="D40" s="71">
        <v>0</v>
      </c>
      <c r="E40" s="71">
        <f t="shared" si="9"/>
        <v>0</v>
      </c>
      <c r="F40" s="71">
        <v>0</v>
      </c>
      <c r="G40" s="71">
        <v>0</v>
      </c>
      <c r="H40" s="71">
        <f t="shared" si="3"/>
        <v>0</v>
      </c>
    </row>
    <row r="41" spans="1:11">
      <c r="A41" s="73"/>
      <c r="B41" s="70" t="s">
        <v>366</v>
      </c>
      <c r="C41" s="71">
        <v>0</v>
      </c>
      <c r="D41" s="71">
        <v>0</v>
      </c>
      <c r="E41" s="71">
        <f t="shared" si="9"/>
        <v>0</v>
      </c>
      <c r="F41" s="71">
        <v>0</v>
      </c>
      <c r="G41" s="71">
        <v>0</v>
      </c>
      <c r="H41" s="71">
        <f t="shared" si="3"/>
        <v>0</v>
      </c>
    </row>
    <row r="42" spans="1:11">
      <c r="A42" s="69" t="s">
        <v>367</v>
      </c>
      <c r="B42" s="70" t="s">
        <v>368</v>
      </c>
      <c r="C42" s="71">
        <v>0</v>
      </c>
      <c r="D42" s="71">
        <v>0</v>
      </c>
      <c r="E42" s="71">
        <f t="shared" si="9"/>
        <v>0</v>
      </c>
      <c r="F42" s="71">
        <v>0</v>
      </c>
      <c r="G42" s="71">
        <v>0</v>
      </c>
      <c r="H42" s="71">
        <f t="shared" si="3"/>
        <v>0</v>
      </c>
    </row>
    <row r="43" spans="1:11">
      <c r="A43" s="355" t="s">
        <v>369</v>
      </c>
      <c r="B43" s="356"/>
      <c r="C43" s="68">
        <f>SUM(C44:C52)</f>
        <v>44500</v>
      </c>
      <c r="D43" s="68">
        <f>SUM(D44:D52)</f>
        <v>502299.64</v>
      </c>
      <c r="E43" s="68">
        <f t="shared" ref="E43" si="10">SUM(E44:E52)</f>
        <v>546799.64</v>
      </c>
      <c r="F43" s="68">
        <f>SUM(F44:F52)</f>
        <v>217978.02000000002</v>
      </c>
      <c r="G43" s="68">
        <f>SUM(G44:G52)</f>
        <v>217978.02000000002</v>
      </c>
      <c r="H43" s="68">
        <f t="shared" si="3"/>
        <v>328821.62</v>
      </c>
    </row>
    <row r="44" spans="1:11">
      <c r="A44" s="69" t="s">
        <v>370</v>
      </c>
      <c r="B44" s="70" t="s">
        <v>371</v>
      </c>
      <c r="C44" s="302">
        <v>27000</v>
      </c>
      <c r="D44" s="302">
        <v>461299.64</v>
      </c>
      <c r="E44" s="71">
        <f t="shared" ref="E44:E52" si="11">C44+D44</f>
        <v>488299.64</v>
      </c>
      <c r="F44" s="302">
        <v>170746.66</v>
      </c>
      <c r="G44" s="302">
        <v>170746.66</v>
      </c>
      <c r="H44" s="71">
        <f t="shared" si="3"/>
        <v>317552.98</v>
      </c>
    </row>
    <row r="45" spans="1:11">
      <c r="A45" s="69" t="s">
        <v>372</v>
      </c>
      <c r="B45" s="70" t="s">
        <v>373</v>
      </c>
      <c r="C45" s="71">
        <v>0</v>
      </c>
      <c r="D45" s="71">
        <v>0</v>
      </c>
      <c r="E45" s="71">
        <f t="shared" si="11"/>
        <v>0</v>
      </c>
      <c r="F45" s="209">
        <v>0</v>
      </c>
      <c r="G45" s="209">
        <v>0</v>
      </c>
      <c r="H45" s="71">
        <f t="shared" si="3"/>
        <v>0</v>
      </c>
    </row>
    <row r="46" spans="1:11">
      <c r="A46" s="69" t="s">
        <v>374</v>
      </c>
      <c r="B46" s="70" t="s">
        <v>375</v>
      </c>
      <c r="C46" s="71">
        <v>0</v>
      </c>
      <c r="D46" s="71">
        <v>0</v>
      </c>
      <c r="E46" s="71">
        <f t="shared" si="11"/>
        <v>0</v>
      </c>
      <c r="F46" s="209">
        <v>0</v>
      </c>
      <c r="G46" s="209">
        <v>0</v>
      </c>
      <c r="H46" s="71">
        <f t="shared" si="3"/>
        <v>0</v>
      </c>
    </row>
    <row r="47" spans="1:11">
      <c r="A47" s="69" t="s">
        <v>376</v>
      </c>
      <c r="B47" s="70" t="s">
        <v>377</v>
      </c>
      <c r="C47" s="71">
        <v>0</v>
      </c>
      <c r="D47" s="71">
        <v>0</v>
      </c>
      <c r="E47" s="71">
        <f t="shared" si="11"/>
        <v>0</v>
      </c>
      <c r="F47" s="71">
        <v>0</v>
      </c>
      <c r="G47" s="71">
        <v>0</v>
      </c>
      <c r="H47" s="71">
        <f t="shared" si="3"/>
        <v>0</v>
      </c>
    </row>
    <row r="48" spans="1:11">
      <c r="A48" s="69" t="s">
        <v>378</v>
      </c>
      <c r="B48" s="70" t="s">
        <v>379</v>
      </c>
      <c r="C48" s="71">
        <v>0</v>
      </c>
      <c r="D48" s="71">
        <v>0</v>
      </c>
      <c r="E48" s="71">
        <f t="shared" si="11"/>
        <v>0</v>
      </c>
      <c r="F48" s="71">
        <v>0</v>
      </c>
      <c r="G48" s="71">
        <v>0</v>
      </c>
      <c r="H48" s="71">
        <f t="shared" si="3"/>
        <v>0</v>
      </c>
    </row>
    <row r="49" spans="1:8">
      <c r="A49" s="69" t="s">
        <v>380</v>
      </c>
      <c r="B49" s="70" t="s">
        <v>381</v>
      </c>
      <c r="C49" s="302">
        <v>17500</v>
      </c>
      <c r="D49" s="302">
        <v>41000</v>
      </c>
      <c r="E49" s="71">
        <f t="shared" si="11"/>
        <v>58500</v>
      </c>
      <c r="F49" s="302">
        <v>47231.360000000001</v>
      </c>
      <c r="G49" s="302">
        <v>47231.360000000001</v>
      </c>
      <c r="H49" s="71">
        <f t="shared" si="3"/>
        <v>11268.64</v>
      </c>
    </row>
    <row r="50" spans="1:8">
      <c r="A50" s="69" t="s">
        <v>382</v>
      </c>
      <c r="B50" s="70" t="s">
        <v>383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3"/>
        <v>0</v>
      </c>
    </row>
    <row r="51" spans="1:8">
      <c r="A51" s="69" t="s">
        <v>384</v>
      </c>
      <c r="B51" s="70" t="s">
        <v>385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3"/>
        <v>0</v>
      </c>
    </row>
    <row r="52" spans="1:8">
      <c r="A52" s="69" t="s">
        <v>386</v>
      </c>
      <c r="B52" s="70" t="s">
        <v>387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3"/>
        <v>0</v>
      </c>
    </row>
    <row r="53" spans="1:8">
      <c r="A53" s="355" t="s">
        <v>388</v>
      </c>
      <c r="B53" s="356"/>
      <c r="C53" s="68">
        <f>SUM(C54:C56)</f>
        <v>0</v>
      </c>
      <c r="D53" s="68">
        <f>SUM(D54:D56)</f>
        <v>1700000</v>
      </c>
      <c r="E53" s="68">
        <f t="shared" ref="E53" si="12">SUM(E54:E56)</f>
        <v>1700000</v>
      </c>
      <c r="F53" s="68">
        <f>SUM(F54:F56)</f>
        <v>1647196.38</v>
      </c>
      <c r="G53" s="68">
        <f>SUM(G54:G56)</f>
        <v>1647196.38</v>
      </c>
      <c r="H53" s="68">
        <f t="shared" si="3"/>
        <v>52803.620000000112</v>
      </c>
    </row>
    <row r="54" spans="1:8">
      <c r="A54" s="69" t="s">
        <v>389</v>
      </c>
      <c r="B54" s="70" t="s">
        <v>390</v>
      </c>
      <c r="C54" s="71">
        <v>0</v>
      </c>
      <c r="D54" s="71">
        <v>0</v>
      </c>
      <c r="E54" s="71">
        <f t="shared" ref="E54:E56" si="13">C54+D54</f>
        <v>0</v>
      </c>
      <c r="F54" s="71">
        <v>0</v>
      </c>
      <c r="G54" s="71">
        <v>0</v>
      </c>
      <c r="H54" s="71">
        <f t="shared" si="3"/>
        <v>0</v>
      </c>
    </row>
    <row r="55" spans="1:8">
      <c r="A55" s="69" t="s">
        <v>391</v>
      </c>
      <c r="B55" s="70" t="s">
        <v>392</v>
      </c>
      <c r="C55" s="295">
        <v>0</v>
      </c>
      <c r="D55" s="301">
        <v>1700000</v>
      </c>
      <c r="E55" s="71">
        <f t="shared" si="13"/>
        <v>1700000</v>
      </c>
      <c r="F55" s="302">
        <v>1647196.38</v>
      </c>
      <c r="G55" s="302">
        <v>1647196.38</v>
      </c>
      <c r="H55" s="71">
        <f t="shared" si="3"/>
        <v>52803.620000000112</v>
      </c>
    </row>
    <row r="56" spans="1:8">
      <c r="A56" s="69" t="s">
        <v>393</v>
      </c>
      <c r="B56" s="70" t="s">
        <v>394</v>
      </c>
      <c r="C56" s="71">
        <v>0</v>
      </c>
      <c r="D56" s="71">
        <v>0</v>
      </c>
      <c r="E56" s="71">
        <f t="shared" si="13"/>
        <v>0</v>
      </c>
      <c r="F56" s="71">
        <v>0</v>
      </c>
      <c r="G56" s="71">
        <v>0</v>
      </c>
      <c r="H56" s="71">
        <f t="shared" si="3"/>
        <v>0</v>
      </c>
    </row>
    <row r="57" spans="1:8">
      <c r="A57" s="355" t="s">
        <v>395</v>
      </c>
      <c r="B57" s="356"/>
      <c r="C57" s="68">
        <f>SUM(C58:C65)</f>
        <v>0</v>
      </c>
      <c r="D57" s="68">
        <f>SUM(D58:D65)</f>
        <v>0</v>
      </c>
      <c r="E57" s="68">
        <f t="shared" ref="E57" si="14">SUM(E58:E65)</f>
        <v>0</v>
      </c>
      <c r="F57" s="68">
        <f>SUM(F58:F65)</f>
        <v>0</v>
      </c>
      <c r="G57" s="68">
        <f>SUM(G58:G65)</f>
        <v>0</v>
      </c>
      <c r="H57" s="68">
        <f t="shared" si="3"/>
        <v>0</v>
      </c>
    </row>
    <row r="58" spans="1:8">
      <c r="A58" s="69" t="s">
        <v>396</v>
      </c>
      <c r="B58" s="70" t="s">
        <v>397</v>
      </c>
      <c r="C58" s="71">
        <v>0</v>
      </c>
      <c r="D58" s="71">
        <v>0</v>
      </c>
      <c r="E58" s="71">
        <f t="shared" ref="E58:E65" si="15">C58+D58</f>
        <v>0</v>
      </c>
      <c r="F58" s="71">
        <v>0</v>
      </c>
      <c r="G58" s="71">
        <v>0</v>
      </c>
      <c r="H58" s="71">
        <f t="shared" si="3"/>
        <v>0</v>
      </c>
    </row>
    <row r="59" spans="1:8">
      <c r="A59" s="69" t="s">
        <v>398</v>
      </c>
      <c r="B59" s="70" t="s">
        <v>399</v>
      </c>
      <c r="C59" s="71">
        <v>0</v>
      </c>
      <c r="D59" s="71">
        <v>0</v>
      </c>
      <c r="E59" s="71">
        <f t="shared" si="15"/>
        <v>0</v>
      </c>
      <c r="F59" s="71">
        <v>0</v>
      </c>
      <c r="G59" s="71">
        <v>0</v>
      </c>
      <c r="H59" s="71">
        <f t="shared" si="3"/>
        <v>0</v>
      </c>
    </row>
    <row r="60" spans="1:8">
      <c r="A60" s="69" t="s">
        <v>400</v>
      </c>
      <c r="B60" s="70" t="s">
        <v>401</v>
      </c>
      <c r="C60" s="71">
        <v>0</v>
      </c>
      <c r="D60" s="71">
        <v>0</v>
      </c>
      <c r="E60" s="71">
        <f t="shared" si="15"/>
        <v>0</v>
      </c>
      <c r="F60" s="71">
        <v>0</v>
      </c>
      <c r="G60" s="71">
        <v>0</v>
      </c>
      <c r="H60" s="71">
        <f t="shared" si="3"/>
        <v>0</v>
      </c>
    </row>
    <row r="61" spans="1:8">
      <c r="A61" s="69" t="s">
        <v>402</v>
      </c>
      <c r="B61" s="70" t="s">
        <v>403</v>
      </c>
      <c r="C61" s="71">
        <v>0</v>
      </c>
      <c r="D61" s="71">
        <v>0</v>
      </c>
      <c r="E61" s="71">
        <f t="shared" si="15"/>
        <v>0</v>
      </c>
      <c r="F61" s="71">
        <v>0</v>
      </c>
      <c r="G61" s="71">
        <v>0</v>
      </c>
      <c r="H61" s="71">
        <f t="shared" si="3"/>
        <v>0</v>
      </c>
    </row>
    <row r="62" spans="1:8">
      <c r="A62" s="69" t="s">
        <v>404</v>
      </c>
      <c r="B62" s="70" t="s">
        <v>405</v>
      </c>
      <c r="C62" s="71">
        <v>0</v>
      </c>
      <c r="D62" s="71">
        <v>0</v>
      </c>
      <c r="E62" s="71">
        <f t="shared" si="15"/>
        <v>0</v>
      </c>
      <c r="F62" s="71">
        <v>0</v>
      </c>
      <c r="G62" s="71">
        <v>0</v>
      </c>
      <c r="H62" s="71">
        <f t="shared" si="3"/>
        <v>0</v>
      </c>
    </row>
    <row r="63" spans="1:8">
      <c r="A63" s="69"/>
      <c r="B63" s="70" t="s">
        <v>406</v>
      </c>
      <c r="C63" s="71">
        <v>0</v>
      </c>
      <c r="D63" s="71">
        <v>0</v>
      </c>
      <c r="E63" s="71">
        <f t="shared" si="15"/>
        <v>0</v>
      </c>
      <c r="F63" s="71">
        <v>0</v>
      </c>
      <c r="G63" s="71">
        <v>0</v>
      </c>
      <c r="H63" s="71">
        <f t="shared" si="3"/>
        <v>0</v>
      </c>
    </row>
    <row r="64" spans="1:8">
      <c r="A64" s="69" t="s">
        <v>407</v>
      </c>
      <c r="B64" s="70" t="s">
        <v>408</v>
      </c>
      <c r="C64" s="71">
        <v>0</v>
      </c>
      <c r="D64" s="71">
        <v>0</v>
      </c>
      <c r="E64" s="71">
        <f t="shared" si="15"/>
        <v>0</v>
      </c>
      <c r="F64" s="71">
        <v>0</v>
      </c>
      <c r="G64" s="71">
        <v>0</v>
      </c>
      <c r="H64" s="71">
        <f t="shared" si="3"/>
        <v>0</v>
      </c>
    </row>
    <row r="65" spans="1:11">
      <c r="A65" s="69" t="s">
        <v>409</v>
      </c>
      <c r="B65" s="70" t="s">
        <v>410</v>
      </c>
      <c r="C65" s="210">
        <v>0</v>
      </c>
      <c r="D65" s="210">
        <v>0</v>
      </c>
      <c r="E65" s="71">
        <f t="shared" si="15"/>
        <v>0</v>
      </c>
      <c r="F65" s="71">
        <v>0</v>
      </c>
      <c r="G65" s="71">
        <v>0</v>
      </c>
      <c r="H65" s="71">
        <f t="shared" si="3"/>
        <v>0</v>
      </c>
    </row>
    <row r="66" spans="1:11">
      <c r="A66" s="355" t="s">
        <v>411</v>
      </c>
      <c r="B66" s="356"/>
      <c r="C66" s="68">
        <f>SUM(C67:C69)</f>
        <v>0</v>
      </c>
      <c r="D66" s="68">
        <f>SUM(D67:D69)</f>
        <v>0</v>
      </c>
      <c r="E66" s="68">
        <f t="shared" ref="E66" si="16">SUM(E67:E69)</f>
        <v>0</v>
      </c>
      <c r="F66" s="68">
        <f>SUM(F67:F69)</f>
        <v>0</v>
      </c>
      <c r="G66" s="68">
        <f>SUM(G67:G69)</f>
        <v>0</v>
      </c>
      <c r="H66" s="68">
        <f t="shared" si="3"/>
        <v>0</v>
      </c>
    </row>
    <row r="67" spans="1:11">
      <c r="A67" s="69" t="s">
        <v>412</v>
      </c>
      <c r="B67" s="70" t="s">
        <v>413</v>
      </c>
      <c r="C67" s="71">
        <v>0</v>
      </c>
      <c r="D67" s="71">
        <v>0</v>
      </c>
      <c r="E67" s="71">
        <f t="shared" ref="E67:E69" si="17">C67+D67</f>
        <v>0</v>
      </c>
      <c r="F67" s="71">
        <v>0</v>
      </c>
      <c r="G67" s="71">
        <v>0</v>
      </c>
      <c r="H67" s="71">
        <f t="shared" si="3"/>
        <v>0</v>
      </c>
    </row>
    <row r="68" spans="1:11">
      <c r="A68" s="69" t="s">
        <v>414</v>
      </c>
      <c r="B68" s="70" t="s">
        <v>415</v>
      </c>
      <c r="C68" s="71">
        <v>0</v>
      </c>
      <c r="D68" s="71">
        <v>0</v>
      </c>
      <c r="E68" s="71">
        <f t="shared" si="17"/>
        <v>0</v>
      </c>
      <c r="F68" s="71">
        <v>0</v>
      </c>
      <c r="G68" s="71">
        <v>0</v>
      </c>
      <c r="H68" s="71">
        <f t="shared" si="3"/>
        <v>0</v>
      </c>
    </row>
    <row r="69" spans="1:11">
      <c r="A69" s="69" t="s">
        <v>416</v>
      </c>
      <c r="B69" s="70" t="s">
        <v>417</v>
      </c>
      <c r="C69" s="71">
        <v>0</v>
      </c>
      <c r="D69" s="71">
        <v>0</v>
      </c>
      <c r="E69" s="71">
        <f t="shared" si="17"/>
        <v>0</v>
      </c>
      <c r="F69" s="71">
        <v>0</v>
      </c>
      <c r="G69" s="71">
        <v>0</v>
      </c>
      <c r="H69" s="71">
        <f t="shared" si="3"/>
        <v>0</v>
      </c>
    </row>
    <row r="70" spans="1:11">
      <c r="A70" s="355" t="s">
        <v>418</v>
      </c>
      <c r="B70" s="356"/>
      <c r="C70" s="68">
        <f>SUM(C71:C77)</f>
        <v>0</v>
      </c>
      <c r="D70" s="68">
        <f>SUM(D71:D77)</f>
        <v>0</v>
      </c>
      <c r="E70" s="68">
        <f t="shared" ref="E70" si="18">SUM(E71:E77)</f>
        <v>0</v>
      </c>
      <c r="F70" s="68">
        <f>SUM(F71:F77)</f>
        <v>0</v>
      </c>
      <c r="G70" s="68">
        <f>SUM(G71:G77)</f>
        <v>0</v>
      </c>
      <c r="H70" s="68">
        <f t="shared" si="3"/>
        <v>0</v>
      </c>
    </row>
    <row r="71" spans="1:11">
      <c r="A71" s="69" t="s">
        <v>419</v>
      </c>
      <c r="B71" s="70" t="s">
        <v>420</v>
      </c>
      <c r="C71" s="71">
        <v>0</v>
      </c>
      <c r="D71" s="71">
        <v>0</v>
      </c>
      <c r="E71" s="71">
        <f t="shared" ref="E71:E77" si="19">C71+D71</f>
        <v>0</v>
      </c>
      <c r="F71" s="71">
        <v>0</v>
      </c>
      <c r="G71" s="71">
        <v>0</v>
      </c>
      <c r="H71" s="71">
        <f t="shared" ref="H71:H77" si="20">E71-F71</f>
        <v>0</v>
      </c>
    </row>
    <row r="72" spans="1:11">
      <c r="A72" s="69" t="s">
        <v>421</v>
      </c>
      <c r="B72" s="70" t="s">
        <v>422</v>
      </c>
      <c r="C72" s="71">
        <v>0</v>
      </c>
      <c r="D72" s="71">
        <v>0</v>
      </c>
      <c r="E72" s="71">
        <f t="shared" si="19"/>
        <v>0</v>
      </c>
      <c r="F72" s="71">
        <v>0</v>
      </c>
      <c r="G72" s="71">
        <v>0</v>
      </c>
      <c r="H72" s="71">
        <f t="shared" si="20"/>
        <v>0</v>
      </c>
    </row>
    <row r="73" spans="1:11">
      <c r="A73" s="69" t="s">
        <v>423</v>
      </c>
      <c r="B73" s="70" t="s">
        <v>424</v>
      </c>
      <c r="C73" s="71">
        <v>0</v>
      </c>
      <c r="D73" s="71">
        <v>0</v>
      </c>
      <c r="E73" s="71">
        <f t="shared" si="19"/>
        <v>0</v>
      </c>
      <c r="F73" s="71">
        <v>0</v>
      </c>
      <c r="G73" s="71">
        <v>0</v>
      </c>
      <c r="H73" s="71">
        <f t="shared" si="20"/>
        <v>0</v>
      </c>
    </row>
    <row r="74" spans="1:11">
      <c r="A74" s="69" t="s">
        <v>425</v>
      </c>
      <c r="B74" s="70" t="s">
        <v>426</v>
      </c>
      <c r="C74" s="71">
        <v>0</v>
      </c>
      <c r="D74" s="71">
        <v>0</v>
      </c>
      <c r="E74" s="71">
        <f t="shared" si="19"/>
        <v>0</v>
      </c>
      <c r="F74" s="71">
        <v>0</v>
      </c>
      <c r="G74" s="71">
        <v>0</v>
      </c>
      <c r="H74" s="71">
        <f t="shared" si="20"/>
        <v>0</v>
      </c>
    </row>
    <row r="75" spans="1:11">
      <c r="A75" s="69" t="s">
        <v>427</v>
      </c>
      <c r="B75" s="70" t="s">
        <v>428</v>
      </c>
      <c r="C75" s="71">
        <v>0</v>
      </c>
      <c r="D75" s="71">
        <v>0</v>
      </c>
      <c r="E75" s="71">
        <f t="shared" si="19"/>
        <v>0</v>
      </c>
      <c r="F75" s="71">
        <v>0</v>
      </c>
      <c r="G75" s="71">
        <v>0</v>
      </c>
      <c r="H75" s="71">
        <f t="shared" si="20"/>
        <v>0</v>
      </c>
    </row>
    <row r="76" spans="1:11">
      <c r="A76" s="69" t="s">
        <v>429</v>
      </c>
      <c r="B76" s="70" t="s">
        <v>430</v>
      </c>
      <c r="C76" s="71">
        <v>0</v>
      </c>
      <c r="D76" s="71">
        <v>0</v>
      </c>
      <c r="E76" s="71">
        <f t="shared" si="19"/>
        <v>0</v>
      </c>
      <c r="F76" s="71">
        <v>0</v>
      </c>
      <c r="G76" s="71">
        <v>0</v>
      </c>
      <c r="H76" s="71">
        <f t="shared" si="20"/>
        <v>0</v>
      </c>
    </row>
    <row r="77" spans="1:11">
      <c r="A77" s="240" t="s">
        <v>431</v>
      </c>
      <c r="B77" s="241" t="s">
        <v>432</v>
      </c>
      <c r="C77" s="242">
        <v>0</v>
      </c>
      <c r="D77" s="242">
        <v>0</v>
      </c>
      <c r="E77" s="242">
        <f t="shared" si="19"/>
        <v>0</v>
      </c>
      <c r="F77" s="242">
        <v>0</v>
      </c>
      <c r="G77" s="242">
        <v>0</v>
      </c>
      <c r="H77" s="242">
        <f t="shared" si="20"/>
        <v>0</v>
      </c>
    </row>
    <row r="78" spans="1:11" ht="5.15" customHeight="1">
      <c r="A78" s="243"/>
      <c r="B78" s="244"/>
      <c r="C78" s="245"/>
      <c r="D78" s="245"/>
      <c r="E78" s="245"/>
      <c r="F78" s="245"/>
      <c r="G78" s="245"/>
      <c r="H78" s="245"/>
    </row>
    <row r="79" spans="1:11">
      <c r="A79" s="357" t="s">
        <v>433</v>
      </c>
      <c r="B79" s="358"/>
      <c r="C79" s="76">
        <f>C80+C88+C98+C108+C118+C128+C132+C141+C145</f>
        <v>0</v>
      </c>
      <c r="D79" s="76">
        <f>D80+D88+D98+D108+D118+D128+D132+D141+D145</f>
        <v>48352927.939999998</v>
      </c>
      <c r="E79" s="76">
        <f t="shared" ref="E79:H79" si="21">E80+E88+E98+E108+E118+E128+E132+E141+E145</f>
        <v>48352927.939999998</v>
      </c>
      <c r="F79" s="76">
        <f>F80+F88+F98+F108+F118+F128+F132+F141+F145</f>
        <v>30133803.460000001</v>
      </c>
      <c r="G79" s="76">
        <f>G80+G88+G98+G108+G118+G128+G132+G141+G145</f>
        <v>30133803.460000001</v>
      </c>
      <c r="H79" s="76">
        <f t="shared" si="21"/>
        <v>18219124.480000004</v>
      </c>
      <c r="K79" s="67"/>
    </row>
    <row r="80" spans="1:11">
      <c r="A80" s="353" t="s">
        <v>299</v>
      </c>
      <c r="B80" s="354"/>
      <c r="C80" s="76">
        <f>SUM(C81:C87)</f>
        <v>0</v>
      </c>
      <c r="D80" s="76">
        <f>SUM(D81:D87)</f>
        <v>38592494.409999996</v>
      </c>
      <c r="E80" s="76">
        <f t="shared" ref="E80:H80" si="22">SUM(E81:E87)</f>
        <v>38592494.409999996</v>
      </c>
      <c r="F80" s="76">
        <f>SUM(F81:F87)</f>
        <v>27537146.950000003</v>
      </c>
      <c r="G80" s="76">
        <f>SUM(G81:G87)</f>
        <v>27537146.950000003</v>
      </c>
      <c r="H80" s="76">
        <f t="shared" si="22"/>
        <v>11055347.460000001</v>
      </c>
    </row>
    <row r="81" spans="1:8">
      <c r="A81" s="69" t="s">
        <v>434</v>
      </c>
      <c r="B81" s="77" t="s">
        <v>301</v>
      </c>
      <c r="C81" s="78">
        <v>0</v>
      </c>
      <c r="D81" s="313">
        <v>7396704.3600000003</v>
      </c>
      <c r="E81" s="71">
        <f t="shared" ref="E81:E87" si="23">C81+D81</f>
        <v>7396704.3600000003</v>
      </c>
      <c r="F81" s="313">
        <v>5475554.3700000001</v>
      </c>
      <c r="G81" s="313">
        <v>5475554.3700000001</v>
      </c>
      <c r="H81" s="78">
        <f t="shared" ref="H81:H144" si="24">E81-F81</f>
        <v>1921149.9900000002</v>
      </c>
    </row>
    <row r="82" spans="1:8">
      <c r="A82" s="69" t="s">
        <v>435</v>
      </c>
      <c r="B82" s="77" t="s">
        <v>303</v>
      </c>
      <c r="C82" s="78">
        <v>0</v>
      </c>
      <c r="D82" s="313">
        <v>14061579.18</v>
      </c>
      <c r="E82" s="71">
        <f t="shared" si="23"/>
        <v>14061579.18</v>
      </c>
      <c r="F82" s="313">
        <v>9055233.75</v>
      </c>
      <c r="G82" s="313">
        <v>9055233.75</v>
      </c>
      <c r="H82" s="78">
        <f t="shared" si="24"/>
        <v>5006345.43</v>
      </c>
    </row>
    <row r="83" spans="1:8">
      <c r="A83" s="69" t="s">
        <v>436</v>
      </c>
      <c r="B83" s="77" t="s">
        <v>305</v>
      </c>
      <c r="C83" s="78">
        <v>0</v>
      </c>
      <c r="D83" s="313">
        <v>3559934.95</v>
      </c>
      <c r="E83" s="71">
        <f t="shared" si="23"/>
        <v>3559934.95</v>
      </c>
      <c r="F83" s="313">
        <v>1733107.87</v>
      </c>
      <c r="G83" s="313">
        <v>1733107.87</v>
      </c>
      <c r="H83" s="78">
        <f t="shared" si="24"/>
        <v>1826827.08</v>
      </c>
    </row>
    <row r="84" spans="1:8">
      <c r="A84" s="69" t="s">
        <v>437</v>
      </c>
      <c r="B84" s="77" t="s">
        <v>307</v>
      </c>
      <c r="C84" s="78">
        <v>0</v>
      </c>
      <c r="D84" s="313">
        <v>6274561.5</v>
      </c>
      <c r="E84" s="71">
        <f t="shared" si="23"/>
        <v>6274561.5</v>
      </c>
      <c r="F84" s="313">
        <v>5546735.4699999997</v>
      </c>
      <c r="G84" s="313">
        <v>5546735.4699999997</v>
      </c>
      <c r="H84" s="78">
        <f t="shared" si="24"/>
        <v>727826.03000000026</v>
      </c>
    </row>
    <row r="85" spans="1:8">
      <c r="A85" s="69" t="s">
        <v>438</v>
      </c>
      <c r="B85" s="77" t="s">
        <v>309</v>
      </c>
      <c r="C85" s="78">
        <v>0</v>
      </c>
      <c r="D85" s="313">
        <v>7299714.4199999999</v>
      </c>
      <c r="E85" s="71">
        <f t="shared" si="23"/>
        <v>7299714.4199999999</v>
      </c>
      <c r="F85" s="313">
        <v>5726515.4900000002</v>
      </c>
      <c r="G85" s="313">
        <v>5726515.4900000002</v>
      </c>
      <c r="H85" s="78">
        <f t="shared" si="24"/>
        <v>1573198.9299999997</v>
      </c>
    </row>
    <row r="86" spans="1:8">
      <c r="A86" s="69" t="s">
        <v>439</v>
      </c>
      <c r="B86" s="77" t="s">
        <v>311</v>
      </c>
      <c r="C86" s="78">
        <v>0</v>
      </c>
      <c r="D86" s="78">
        <v>0</v>
      </c>
      <c r="E86" s="71">
        <f t="shared" si="23"/>
        <v>0</v>
      </c>
      <c r="F86" s="78">
        <v>0</v>
      </c>
      <c r="G86" s="78">
        <v>0</v>
      </c>
      <c r="H86" s="78">
        <f t="shared" si="24"/>
        <v>0</v>
      </c>
    </row>
    <row r="87" spans="1:8">
      <c r="A87" s="69" t="s">
        <v>440</v>
      </c>
      <c r="B87" s="77" t="s">
        <v>313</v>
      </c>
      <c r="C87" s="78">
        <v>0</v>
      </c>
      <c r="D87" s="78">
        <v>0</v>
      </c>
      <c r="E87" s="71">
        <f t="shared" si="23"/>
        <v>0</v>
      </c>
      <c r="F87" s="78">
        <v>0</v>
      </c>
      <c r="G87" s="78">
        <v>0</v>
      </c>
      <c r="H87" s="78">
        <f t="shared" si="24"/>
        <v>0</v>
      </c>
    </row>
    <row r="88" spans="1:8">
      <c r="A88" s="353" t="s">
        <v>314</v>
      </c>
      <c r="B88" s="354"/>
      <c r="C88" s="76">
        <f>SUM(C89:C97)</f>
        <v>0</v>
      </c>
      <c r="D88" s="76">
        <f>SUM(D89:D97)</f>
        <v>1203079.1399999999</v>
      </c>
      <c r="E88" s="76">
        <f t="shared" ref="E88" si="25">SUM(E89:E97)</f>
        <v>1203079.1399999999</v>
      </c>
      <c r="F88" s="76">
        <f>SUM(F89:F97)</f>
        <v>399176.33999999997</v>
      </c>
      <c r="G88" s="76">
        <f>SUM(G89:G97)</f>
        <v>399176.33999999997</v>
      </c>
      <c r="H88" s="76">
        <f t="shared" si="24"/>
        <v>803902.79999999993</v>
      </c>
    </row>
    <row r="89" spans="1:8">
      <c r="A89" s="69" t="s">
        <v>441</v>
      </c>
      <c r="B89" s="77" t="s">
        <v>316</v>
      </c>
      <c r="C89" s="78">
        <v>0</v>
      </c>
      <c r="D89" s="313">
        <v>323791.74</v>
      </c>
      <c r="E89" s="71">
        <f t="shared" ref="E89:E97" si="26">C89+D89</f>
        <v>323791.74</v>
      </c>
      <c r="F89" s="313">
        <v>170888.94</v>
      </c>
      <c r="G89" s="313">
        <v>170888.94</v>
      </c>
      <c r="H89" s="78">
        <f t="shared" si="24"/>
        <v>152902.79999999999</v>
      </c>
    </row>
    <row r="90" spans="1:8">
      <c r="A90" s="69" t="s">
        <v>442</v>
      </c>
      <c r="B90" s="77" t="s">
        <v>318</v>
      </c>
      <c r="C90" s="78">
        <v>0</v>
      </c>
      <c r="D90" s="313">
        <v>64829.01</v>
      </c>
      <c r="E90" s="71">
        <f t="shared" si="26"/>
        <v>64829.01</v>
      </c>
      <c r="F90" s="313">
        <v>2283.08</v>
      </c>
      <c r="G90" s="313">
        <v>2283.08</v>
      </c>
      <c r="H90" s="78">
        <f t="shared" si="24"/>
        <v>62545.93</v>
      </c>
    </row>
    <row r="91" spans="1:8">
      <c r="A91" s="69" t="s">
        <v>443</v>
      </c>
      <c r="B91" s="77" t="s">
        <v>320</v>
      </c>
      <c r="C91" s="78">
        <v>0</v>
      </c>
      <c r="D91" s="313"/>
      <c r="E91" s="71">
        <f t="shared" si="26"/>
        <v>0</v>
      </c>
      <c r="F91" s="313"/>
      <c r="G91" s="313"/>
      <c r="H91" s="78">
        <f t="shared" si="24"/>
        <v>0</v>
      </c>
    </row>
    <row r="92" spans="1:8">
      <c r="A92" s="69" t="s">
        <v>444</v>
      </c>
      <c r="B92" s="77" t="s">
        <v>322</v>
      </c>
      <c r="C92" s="78">
        <v>0</v>
      </c>
      <c r="D92" s="313">
        <v>383034.63</v>
      </c>
      <c r="E92" s="71">
        <f t="shared" si="26"/>
        <v>383034.63</v>
      </c>
      <c r="F92" s="313">
        <v>112597.91</v>
      </c>
      <c r="G92" s="313">
        <v>112597.91</v>
      </c>
      <c r="H92" s="78">
        <f t="shared" si="24"/>
        <v>270436.71999999997</v>
      </c>
    </row>
    <row r="93" spans="1:8">
      <c r="A93" s="69" t="s">
        <v>445</v>
      </c>
      <c r="B93" s="77" t="s">
        <v>324</v>
      </c>
      <c r="C93" s="78">
        <v>0</v>
      </c>
      <c r="D93" s="313">
        <v>134604.81</v>
      </c>
      <c r="E93" s="71">
        <f t="shared" si="26"/>
        <v>134604.81</v>
      </c>
      <c r="F93" s="313">
        <v>18113.05</v>
      </c>
      <c r="G93" s="313">
        <v>18113.05</v>
      </c>
      <c r="H93" s="78">
        <f t="shared" si="24"/>
        <v>116491.76</v>
      </c>
    </row>
    <row r="94" spans="1:8">
      <c r="A94" s="69" t="s">
        <v>446</v>
      </c>
      <c r="B94" s="77" t="s">
        <v>326</v>
      </c>
      <c r="C94" s="78">
        <v>0</v>
      </c>
      <c r="D94" s="313">
        <v>120661.35</v>
      </c>
      <c r="E94" s="71">
        <f t="shared" si="26"/>
        <v>120661.35</v>
      </c>
      <c r="F94" s="313">
        <v>46231.56</v>
      </c>
      <c r="G94" s="313">
        <v>46231.56</v>
      </c>
      <c r="H94" s="78">
        <f t="shared" si="24"/>
        <v>74429.790000000008</v>
      </c>
    </row>
    <row r="95" spans="1:8">
      <c r="A95" s="69" t="s">
        <v>447</v>
      </c>
      <c r="B95" s="77" t="s">
        <v>328</v>
      </c>
      <c r="C95" s="78">
        <v>0</v>
      </c>
      <c r="D95" s="313">
        <v>28244.17</v>
      </c>
      <c r="E95" s="71">
        <f t="shared" si="26"/>
        <v>28244.17</v>
      </c>
      <c r="F95" s="313">
        <v>10156.82</v>
      </c>
      <c r="G95" s="313">
        <v>10156.82</v>
      </c>
      <c r="H95" s="78">
        <f t="shared" si="24"/>
        <v>18087.349999999999</v>
      </c>
    </row>
    <row r="96" spans="1:8">
      <c r="A96" s="69" t="s">
        <v>448</v>
      </c>
      <c r="B96" s="77" t="s">
        <v>330</v>
      </c>
      <c r="C96" s="78">
        <v>0</v>
      </c>
      <c r="D96" s="313"/>
      <c r="E96" s="71">
        <f t="shared" si="26"/>
        <v>0</v>
      </c>
      <c r="F96" s="313"/>
      <c r="G96" s="313"/>
      <c r="H96" s="78">
        <f t="shared" si="24"/>
        <v>0</v>
      </c>
    </row>
    <row r="97" spans="1:8">
      <c r="A97" s="69" t="s">
        <v>449</v>
      </c>
      <c r="B97" s="77" t="s">
        <v>332</v>
      </c>
      <c r="C97" s="78">
        <v>0</v>
      </c>
      <c r="D97" s="313">
        <v>147913.43</v>
      </c>
      <c r="E97" s="71">
        <f t="shared" si="26"/>
        <v>147913.43</v>
      </c>
      <c r="F97" s="313">
        <v>38904.980000000003</v>
      </c>
      <c r="G97" s="313">
        <v>38904.980000000003</v>
      </c>
      <c r="H97" s="78">
        <f t="shared" si="24"/>
        <v>109008.44999999998</v>
      </c>
    </row>
    <row r="98" spans="1:8">
      <c r="A98" s="353" t="s">
        <v>333</v>
      </c>
      <c r="B98" s="354"/>
      <c r="C98" s="76">
        <f>SUM(C99:C107)</f>
        <v>0</v>
      </c>
      <c r="D98" s="76">
        <f>SUM(D99:D107)</f>
        <v>3821277.45</v>
      </c>
      <c r="E98" s="76">
        <f t="shared" ref="E98" si="27">SUM(E99:E107)</f>
        <v>3821277.45</v>
      </c>
      <c r="F98" s="76">
        <f>SUM(F99:F107)</f>
        <v>2110514.15</v>
      </c>
      <c r="G98" s="76">
        <f>SUM(G99:G107)</f>
        <v>2110514.15</v>
      </c>
      <c r="H98" s="76">
        <f t="shared" si="24"/>
        <v>1710763.3000000003</v>
      </c>
    </row>
    <row r="99" spans="1:8">
      <c r="A99" s="69" t="s">
        <v>450</v>
      </c>
      <c r="B99" s="77" t="s">
        <v>335</v>
      </c>
      <c r="C99" s="78">
        <v>0</v>
      </c>
      <c r="D99" s="313">
        <v>398280.7</v>
      </c>
      <c r="E99" s="71">
        <f t="shared" ref="E99:E107" si="28">C99+D99</f>
        <v>398280.7</v>
      </c>
      <c r="F99" s="313">
        <v>366319.17</v>
      </c>
      <c r="G99" s="313">
        <v>366319.17</v>
      </c>
      <c r="H99" s="78">
        <f t="shared" si="24"/>
        <v>31961.530000000028</v>
      </c>
    </row>
    <row r="100" spans="1:8">
      <c r="A100" s="69" t="s">
        <v>451</v>
      </c>
      <c r="B100" s="77" t="s">
        <v>337</v>
      </c>
      <c r="C100" s="78">
        <v>0</v>
      </c>
      <c r="D100" s="313">
        <v>43556.83</v>
      </c>
      <c r="E100" s="71">
        <f t="shared" si="28"/>
        <v>43556.83</v>
      </c>
      <c r="F100" s="313">
        <v>1300</v>
      </c>
      <c r="G100" s="313">
        <v>1300</v>
      </c>
      <c r="H100" s="78">
        <f t="shared" si="24"/>
        <v>42256.83</v>
      </c>
    </row>
    <row r="101" spans="1:8">
      <c r="A101" s="69" t="s">
        <v>452</v>
      </c>
      <c r="B101" s="77" t="s">
        <v>339</v>
      </c>
      <c r="C101" s="78">
        <v>0</v>
      </c>
      <c r="D101" s="313">
        <v>1144534.6200000001</v>
      </c>
      <c r="E101" s="71">
        <f t="shared" si="28"/>
        <v>1144534.6200000001</v>
      </c>
      <c r="F101" s="313">
        <v>899222.19</v>
      </c>
      <c r="G101" s="313">
        <v>899222.19</v>
      </c>
      <c r="H101" s="78">
        <f t="shared" si="24"/>
        <v>245312.43000000017</v>
      </c>
    </row>
    <row r="102" spans="1:8">
      <c r="A102" s="69" t="s">
        <v>453</v>
      </c>
      <c r="B102" s="77" t="s">
        <v>341</v>
      </c>
      <c r="C102" s="78">
        <v>0</v>
      </c>
      <c r="D102" s="313">
        <v>92074.13</v>
      </c>
      <c r="E102" s="71">
        <f t="shared" si="28"/>
        <v>92074.13</v>
      </c>
      <c r="F102" s="313">
        <v>5785.57</v>
      </c>
      <c r="G102" s="313">
        <v>5785.57</v>
      </c>
      <c r="H102" s="78">
        <f t="shared" si="24"/>
        <v>86288.56</v>
      </c>
    </row>
    <row r="103" spans="1:8">
      <c r="A103" s="69" t="s">
        <v>454</v>
      </c>
      <c r="B103" s="77" t="s">
        <v>343</v>
      </c>
      <c r="C103" s="78">
        <v>0</v>
      </c>
      <c r="D103" s="313">
        <v>701136.02</v>
      </c>
      <c r="E103" s="71">
        <f t="shared" si="28"/>
        <v>701136.02</v>
      </c>
      <c r="F103" s="313">
        <v>199800.71</v>
      </c>
      <c r="G103" s="313">
        <v>199800.71</v>
      </c>
      <c r="H103" s="78">
        <f t="shared" si="24"/>
        <v>501335.31000000006</v>
      </c>
    </row>
    <row r="104" spans="1:8">
      <c r="A104" s="69" t="s">
        <v>455</v>
      </c>
      <c r="B104" s="77" t="s">
        <v>345</v>
      </c>
      <c r="C104" s="78">
        <v>0</v>
      </c>
      <c r="D104" s="313">
        <v>164840.51999999999</v>
      </c>
      <c r="E104" s="71">
        <f t="shared" si="28"/>
        <v>164840.51999999999</v>
      </c>
      <c r="F104" s="313">
        <v>103188.12</v>
      </c>
      <c r="G104" s="313">
        <v>103188.12</v>
      </c>
      <c r="H104" s="78">
        <f t="shared" si="24"/>
        <v>61652.399999999994</v>
      </c>
    </row>
    <row r="105" spans="1:8">
      <c r="A105" s="69" t="s">
        <v>456</v>
      </c>
      <c r="B105" s="77" t="s">
        <v>347</v>
      </c>
      <c r="C105" s="78">
        <v>0</v>
      </c>
      <c r="D105" s="313">
        <v>270222.76</v>
      </c>
      <c r="E105" s="71">
        <f t="shared" si="28"/>
        <v>270222.76</v>
      </c>
      <c r="F105" s="313">
        <v>16260.32</v>
      </c>
      <c r="G105" s="313">
        <v>16260.32</v>
      </c>
      <c r="H105" s="78">
        <f t="shared" si="24"/>
        <v>253962.44</v>
      </c>
    </row>
    <row r="106" spans="1:8">
      <c r="A106" s="69" t="s">
        <v>457</v>
      </c>
      <c r="B106" s="77" t="s">
        <v>349</v>
      </c>
      <c r="C106" s="78">
        <v>0</v>
      </c>
      <c r="D106" s="313">
        <v>159180.16</v>
      </c>
      <c r="E106" s="71">
        <f t="shared" si="28"/>
        <v>159180.16</v>
      </c>
      <c r="F106" s="313">
        <v>0</v>
      </c>
      <c r="G106" s="313">
        <v>0</v>
      </c>
      <c r="H106" s="78">
        <f t="shared" si="24"/>
        <v>159180.16</v>
      </c>
    </row>
    <row r="107" spans="1:8">
      <c r="A107" s="69" t="s">
        <v>458</v>
      </c>
      <c r="B107" s="77" t="s">
        <v>351</v>
      </c>
      <c r="C107" s="78">
        <v>0</v>
      </c>
      <c r="D107" s="313">
        <v>847451.71</v>
      </c>
      <c r="E107" s="71">
        <f t="shared" si="28"/>
        <v>847451.71</v>
      </c>
      <c r="F107" s="313">
        <v>518638.07</v>
      </c>
      <c r="G107" s="313">
        <v>518638.07</v>
      </c>
      <c r="H107" s="78">
        <f t="shared" si="24"/>
        <v>328813.63999999996</v>
      </c>
    </row>
    <row r="108" spans="1:8">
      <c r="A108" s="353" t="s">
        <v>352</v>
      </c>
      <c r="B108" s="354"/>
      <c r="C108" s="76">
        <f>SUM(C109:C117)</f>
        <v>0</v>
      </c>
      <c r="D108" s="76">
        <f>SUM(D109:D117)</f>
        <v>90000</v>
      </c>
      <c r="E108" s="76">
        <f t="shared" ref="E108" si="29">SUM(E109:E117)</f>
        <v>90000</v>
      </c>
      <c r="F108" s="76">
        <f>SUM(F109:F117)</f>
        <v>86966.02</v>
      </c>
      <c r="G108" s="76">
        <f>SUM(G109:G117)</f>
        <v>86966.02</v>
      </c>
      <c r="H108" s="76">
        <f t="shared" si="24"/>
        <v>3033.9799999999959</v>
      </c>
    </row>
    <row r="109" spans="1:8">
      <c r="A109" s="69" t="s">
        <v>459</v>
      </c>
      <c r="B109" s="77" t="s">
        <v>354</v>
      </c>
      <c r="C109" s="78">
        <v>0</v>
      </c>
      <c r="D109" s="78">
        <v>0</v>
      </c>
      <c r="E109" s="71">
        <f t="shared" ref="E109:E117" si="30">C109+D109</f>
        <v>0</v>
      </c>
      <c r="F109" s="78">
        <v>0</v>
      </c>
      <c r="G109" s="78">
        <v>0</v>
      </c>
      <c r="H109" s="78">
        <f t="shared" si="24"/>
        <v>0</v>
      </c>
    </row>
    <row r="110" spans="1:8">
      <c r="A110" s="69" t="s">
        <v>460</v>
      </c>
      <c r="B110" s="77" t="s">
        <v>356</v>
      </c>
      <c r="C110" s="78">
        <v>0</v>
      </c>
      <c r="D110" s="78">
        <v>0</v>
      </c>
      <c r="E110" s="71">
        <f t="shared" si="30"/>
        <v>0</v>
      </c>
      <c r="F110" s="78">
        <v>0</v>
      </c>
      <c r="G110" s="78">
        <v>0</v>
      </c>
      <c r="H110" s="78">
        <f t="shared" si="24"/>
        <v>0</v>
      </c>
    </row>
    <row r="111" spans="1:8">
      <c r="A111" s="69" t="s">
        <v>461</v>
      </c>
      <c r="B111" s="77" t="s">
        <v>358</v>
      </c>
      <c r="C111" s="78">
        <v>0</v>
      </c>
      <c r="D111" s="78">
        <v>0</v>
      </c>
      <c r="E111" s="71">
        <f t="shared" si="30"/>
        <v>0</v>
      </c>
      <c r="F111" s="78">
        <v>0</v>
      </c>
      <c r="G111" s="78">
        <v>0</v>
      </c>
      <c r="H111" s="78">
        <f t="shared" si="24"/>
        <v>0</v>
      </c>
    </row>
    <row r="112" spans="1:8">
      <c r="A112" s="69" t="s">
        <v>462</v>
      </c>
      <c r="B112" s="77" t="s">
        <v>360</v>
      </c>
      <c r="C112" s="78">
        <v>0</v>
      </c>
      <c r="D112" s="296">
        <v>90000</v>
      </c>
      <c r="E112" s="71">
        <f t="shared" si="30"/>
        <v>90000</v>
      </c>
      <c r="F112" s="303">
        <v>86966.02</v>
      </c>
      <c r="G112" s="303">
        <v>86966.02</v>
      </c>
      <c r="H112" s="78">
        <f t="shared" si="24"/>
        <v>3033.9799999999959</v>
      </c>
    </row>
    <row r="113" spans="1:8">
      <c r="A113" s="69" t="s">
        <v>463</v>
      </c>
      <c r="B113" s="77" t="s">
        <v>362</v>
      </c>
      <c r="C113" s="78">
        <v>0</v>
      </c>
      <c r="D113" s="78">
        <v>0</v>
      </c>
      <c r="E113" s="71">
        <f t="shared" si="30"/>
        <v>0</v>
      </c>
      <c r="F113" s="78">
        <v>0</v>
      </c>
      <c r="G113" s="78">
        <v>0</v>
      </c>
      <c r="H113" s="78">
        <f t="shared" si="24"/>
        <v>0</v>
      </c>
    </row>
    <row r="114" spans="1:8">
      <c r="A114" s="69" t="s">
        <v>464</v>
      </c>
      <c r="B114" s="77" t="s">
        <v>364</v>
      </c>
      <c r="C114" s="78">
        <v>0</v>
      </c>
      <c r="D114" s="78">
        <v>0</v>
      </c>
      <c r="E114" s="71">
        <f t="shared" si="30"/>
        <v>0</v>
      </c>
      <c r="F114" s="78">
        <v>0</v>
      </c>
      <c r="G114" s="78">
        <v>0</v>
      </c>
      <c r="H114" s="78">
        <f t="shared" si="24"/>
        <v>0</v>
      </c>
    </row>
    <row r="115" spans="1:8">
      <c r="A115" s="73"/>
      <c r="B115" s="77" t="s">
        <v>365</v>
      </c>
      <c r="C115" s="78">
        <v>0</v>
      </c>
      <c r="D115" s="78">
        <v>0</v>
      </c>
      <c r="E115" s="71">
        <f t="shared" si="30"/>
        <v>0</v>
      </c>
      <c r="F115" s="78">
        <v>0</v>
      </c>
      <c r="G115" s="78">
        <v>0</v>
      </c>
      <c r="H115" s="78">
        <f t="shared" si="24"/>
        <v>0</v>
      </c>
    </row>
    <row r="116" spans="1:8">
      <c r="A116" s="73"/>
      <c r="B116" s="77" t="s">
        <v>366</v>
      </c>
      <c r="C116" s="78">
        <v>0</v>
      </c>
      <c r="D116" s="78">
        <v>0</v>
      </c>
      <c r="E116" s="71">
        <f t="shared" si="30"/>
        <v>0</v>
      </c>
      <c r="F116" s="78">
        <v>0</v>
      </c>
      <c r="G116" s="78">
        <v>0</v>
      </c>
      <c r="H116" s="78">
        <f t="shared" si="24"/>
        <v>0</v>
      </c>
    </row>
    <row r="117" spans="1:8">
      <c r="A117" s="69" t="s">
        <v>465</v>
      </c>
      <c r="B117" s="77" t="s">
        <v>368</v>
      </c>
      <c r="C117" s="78">
        <v>0</v>
      </c>
      <c r="D117" s="78">
        <v>0</v>
      </c>
      <c r="E117" s="71">
        <f t="shared" si="30"/>
        <v>0</v>
      </c>
      <c r="F117" s="78">
        <v>0</v>
      </c>
      <c r="G117" s="78">
        <v>0</v>
      </c>
      <c r="H117" s="78">
        <f t="shared" si="24"/>
        <v>0</v>
      </c>
    </row>
    <row r="118" spans="1:8">
      <c r="A118" s="353" t="s">
        <v>369</v>
      </c>
      <c r="B118" s="354"/>
      <c r="C118" s="76">
        <f>SUM(C119:C127)</f>
        <v>0</v>
      </c>
      <c r="D118" s="76">
        <f>SUM(D119:D127)</f>
        <v>4646076.9399999995</v>
      </c>
      <c r="E118" s="76">
        <f t="shared" ref="E118" si="31">SUM(E119:E127)</f>
        <v>4646076.9399999995</v>
      </c>
      <c r="F118" s="76">
        <f>SUM(F119:F127)</f>
        <v>0</v>
      </c>
      <c r="G118" s="76">
        <f>SUM(G119:G127)</f>
        <v>0</v>
      </c>
      <c r="H118" s="76">
        <f t="shared" si="24"/>
        <v>4646076.9399999995</v>
      </c>
    </row>
    <row r="119" spans="1:8">
      <c r="A119" s="69" t="s">
        <v>466</v>
      </c>
      <c r="B119" s="77" t="s">
        <v>371</v>
      </c>
      <c r="C119" s="78">
        <v>0</v>
      </c>
      <c r="D119" s="304">
        <v>3768078.19</v>
      </c>
      <c r="E119" s="71">
        <f t="shared" ref="E119:E127" si="32">C119+D119</f>
        <v>3768078.19</v>
      </c>
      <c r="F119" s="78">
        <v>0</v>
      </c>
      <c r="G119" s="78">
        <v>0</v>
      </c>
      <c r="H119" s="78">
        <f t="shared" si="24"/>
        <v>3768078.19</v>
      </c>
    </row>
    <row r="120" spans="1:8">
      <c r="A120" s="69" t="s">
        <v>467</v>
      </c>
      <c r="B120" s="77" t="s">
        <v>373</v>
      </c>
      <c r="C120" s="78">
        <v>0</v>
      </c>
      <c r="D120" s="78">
        <v>0</v>
      </c>
      <c r="E120" s="71">
        <f t="shared" si="32"/>
        <v>0</v>
      </c>
      <c r="F120" s="78">
        <v>0</v>
      </c>
      <c r="G120" s="78">
        <v>0</v>
      </c>
      <c r="H120" s="78">
        <f t="shared" si="24"/>
        <v>0</v>
      </c>
    </row>
    <row r="121" spans="1:8">
      <c r="A121" s="69" t="s">
        <v>468</v>
      </c>
      <c r="B121" s="77" t="s">
        <v>375</v>
      </c>
      <c r="C121" s="78">
        <v>0</v>
      </c>
      <c r="D121" s="78">
        <v>0</v>
      </c>
      <c r="E121" s="71">
        <f t="shared" si="32"/>
        <v>0</v>
      </c>
      <c r="F121" s="78">
        <v>0</v>
      </c>
      <c r="G121" s="78">
        <v>0</v>
      </c>
      <c r="H121" s="78">
        <f t="shared" si="24"/>
        <v>0</v>
      </c>
    </row>
    <row r="122" spans="1:8">
      <c r="A122" s="69" t="s">
        <v>469</v>
      </c>
      <c r="B122" s="77" t="s">
        <v>377</v>
      </c>
      <c r="C122" s="78">
        <v>0</v>
      </c>
      <c r="D122" s="78">
        <v>0</v>
      </c>
      <c r="E122" s="71">
        <f t="shared" si="32"/>
        <v>0</v>
      </c>
      <c r="F122" s="78">
        <v>0</v>
      </c>
      <c r="G122" s="78">
        <v>0</v>
      </c>
      <c r="H122" s="78">
        <f t="shared" si="24"/>
        <v>0</v>
      </c>
    </row>
    <row r="123" spans="1:8">
      <c r="A123" s="69" t="s">
        <v>470</v>
      </c>
      <c r="B123" s="77" t="s">
        <v>379</v>
      </c>
      <c r="C123" s="78">
        <v>0</v>
      </c>
      <c r="D123" s="78">
        <v>0</v>
      </c>
      <c r="E123" s="71">
        <f t="shared" si="32"/>
        <v>0</v>
      </c>
      <c r="F123" s="78">
        <v>0</v>
      </c>
      <c r="G123" s="78">
        <v>0</v>
      </c>
      <c r="H123" s="78">
        <f t="shared" si="24"/>
        <v>0</v>
      </c>
    </row>
    <row r="124" spans="1:8">
      <c r="A124" s="69" t="s">
        <v>471</v>
      </c>
      <c r="B124" s="77" t="s">
        <v>381</v>
      </c>
      <c r="C124" s="78">
        <v>0</v>
      </c>
      <c r="D124" s="305">
        <v>877998.75</v>
      </c>
      <c r="E124" s="71">
        <f t="shared" si="32"/>
        <v>877998.75</v>
      </c>
      <c r="F124" s="78">
        <v>0</v>
      </c>
      <c r="G124" s="78">
        <v>0</v>
      </c>
      <c r="H124" s="78">
        <f t="shared" si="24"/>
        <v>877998.75</v>
      </c>
    </row>
    <row r="125" spans="1:8">
      <c r="A125" s="69" t="s">
        <v>472</v>
      </c>
      <c r="B125" s="77" t="s">
        <v>383</v>
      </c>
      <c r="C125" s="78">
        <v>0</v>
      </c>
      <c r="D125" s="78">
        <v>0</v>
      </c>
      <c r="E125" s="71">
        <f t="shared" si="32"/>
        <v>0</v>
      </c>
      <c r="F125" s="78">
        <v>0</v>
      </c>
      <c r="G125" s="78">
        <v>0</v>
      </c>
      <c r="H125" s="78">
        <f t="shared" si="24"/>
        <v>0</v>
      </c>
    </row>
    <row r="126" spans="1:8">
      <c r="A126" s="69" t="s">
        <v>473</v>
      </c>
      <c r="B126" s="77" t="s">
        <v>385</v>
      </c>
      <c r="C126" s="78">
        <v>0</v>
      </c>
      <c r="D126" s="78">
        <v>0</v>
      </c>
      <c r="E126" s="71">
        <f t="shared" si="32"/>
        <v>0</v>
      </c>
      <c r="F126" s="78">
        <v>0</v>
      </c>
      <c r="G126" s="78">
        <v>0</v>
      </c>
      <c r="H126" s="78">
        <f t="shared" si="24"/>
        <v>0</v>
      </c>
    </row>
    <row r="127" spans="1:8">
      <c r="A127" s="69" t="s">
        <v>474</v>
      </c>
      <c r="B127" s="77" t="s">
        <v>387</v>
      </c>
      <c r="C127" s="78">
        <v>0</v>
      </c>
      <c r="D127" s="78">
        <v>0</v>
      </c>
      <c r="E127" s="71">
        <f t="shared" si="32"/>
        <v>0</v>
      </c>
      <c r="F127" s="78">
        <v>0</v>
      </c>
      <c r="G127" s="78">
        <v>0</v>
      </c>
      <c r="H127" s="78">
        <f t="shared" si="24"/>
        <v>0</v>
      </c>
    </row>
    <row r="128" spans="1:8">
      <c r="A128" s="353" t="s">
        <v>388</v>
      </c>
      <c r="B128" s="354"/>
      <c r="C128" s="76">
        <f>SUM(C129:C131)</f>
        <v>0</v>
      </c>
      <c r="D128" s="76">
        <f>SUM(D129:D131)</f>
        <v>0</v>
      </c>
      <c r="E128" s="76">
        <f t="shared" ref="E128" si="33">SUM(E129:E131)</f>
        <v>0</v>
      </c>
      <c r="F128" s="76">
        <f>SUM(F129:F131)</f>
        <v>0</v>
      </c>
      <c r="G128" s="76">
        <f>SUM(G129:G131)</f>
        <v>0</v>
      </c>
      <c r="H128" s="76">
        <f t="shared" si="24"/>
        <v>0</v>
      </c>
    </row>
    <row r="129" spans="1:8">
      <c r="A129" s="69" t="s">
        <v>475</v>
      </c>
      <c r="B129" s="77" t="s">
        <v>390</v>
      </c>
      <c r="C129" s="78">
        <v>0</v>
      </c>
      <c r="D129" s="78">
        <v>0</v>
      </c>
      <c r="E129" s="71">
        <f t="shared" ref="E129:E131" si="34">C129+D129</f>
        <v>0</v>
      </c>
      <c r="F129" s="78">
        <v>0</v>
      </c>
      <c r="G129" s="78">
        <v>0</v>
      </c>
      <c r="H129" s="78">
        <f t="shared" si="24"/>
        <v>0</v>
      </c>
    </row>
    <row r="130" spans="1:8">
      <c r="A130" s="69" t="s">
        <v>476</v>
      </c>
      <c r="B130" s="77" t="s">
        <v>392</v>
      </c>
      <c r="C130" s="78">
        <v>0</v>
      </c>
      <c r="D130" s="78">
        <v>0</v>
      </c>
      <c r="E130" s="71">
        <f t="shared" si="34"/>
        <v>0</v>
      </c>
      <c r="F130" s="78">
        <v>0</v>
      </c>
      <c r="G130" s="78">
        <v>0</v>
      </c>
      <c r="H130" s="78">
        <f t="shared" si="24"/>
        <v>0</v>
      </c>
    </row>
    <row r="131" spans="1:8">
      <c r="A131" s="69" t="s">
        <v>477</v>
      </c>
      <c r="B131" s="77" t="s">
        <v>394</v>
      </c>
      <c r="C131" s="78">
        <v>0</v>
      </c>
      <c r="D131" s="78">
        <v>0</v>
      </c>
      <c r="E131" s="71">
        <f t="shared" si="34"/>
        <v>0</v>
      </c>
      <c r="F131" s="78">
        <v>0</v>
      </c>
      <c r="G131" s="78">
        <v>0</v>
      </c>
      <c r="H131" s="78">
        <f t="shared" si="24"/>
        <v>0</v>
      </c>
    </row>
    <row r="132" spans="1:8">
      <c r="A132" s="353" t="s">
        <v>395</v>
      </c>
      <c r="B132" s="354"/>
      <c r="C132" s="76">
        <f t="shared" ref="C132:H132" si="35">SUM(C133:C137,C139:C140)</f>
        <v>0</v>
      </c>
      <c r="D132" s="76">
        <f t="shared" ref="D132" si="36">SUM(D133:D137,D139:D140)</f>
        <v>0</v>
      </c>
      <c r="E132" s="76">
        <f t="shared" si="35"/>
        <v>0</v>
      </c>
      <c r="F132" s="76">
        <f t="shared" ref="F132:G132" si="37">SUM(F133:F137,F139:F140)</f>
        <v>0</v>
      </c>
      <c r="G132" s="76">
        <f t="shared" si="37"/>
        <v>0</v>
      </c>
      <c r="H132" s="76">
        <f t="shared" si="35"/>
        <v>0</v>
      </c>
    </row>
    <row r="133" spans="1:8">
      <c r="A133" s="69" t="s">
        <v>478</v>
      </c>
      <c r="B133" s="77" t="s">
        <v>397</v>
      </c>
      <c r="C133" s="78">
        <v>0</v>
      </c>
      <c r="D133" s="78">
        <v>0</v>
      </c>
      <c r="E133" s="71">
        <f t="shared" ref="E133:E140" si="38">C133+D133</f>
        <v>0</v>
      </c>
      <c r="F133" s="78">
        <v>0</v>
      </c>
      <c r="G133" s="78">
        <v>0</v>
      </c>
      <c r="H133" s="78">
        <f t="shared" si="24"/>
        <v>0</v>
      </c>
    </row>
    <row r="134" spans="1:8">
      <c r="A134" s="69" t="s">
        <v>479</v>
      </c>
      <c r="B134" s="77" t="s">
        <v>399</v>
      </c>
      <c r="C134" s="78">
        <v>0</v>
      </c>
      <c r="D134" s="78">
        <v>0</v>
      </c>
      <c r="E134" s="71">
        <f t="shared" si="38"/>
        <v>0</v>
      </c>
      <c r="F134" s="78">
        <v>0</v>
      </c>
      <c r="G134" s="78">
        <v>0</v>
      </c>
      <c r="H134" s="78">
        <f t="shared" si="24"/>
        <v>0</v>
      </c>
    </row>
    <row r="135" spans="1:8">
      <c r="A135" s="69" t="s">
        <v>480</v>
      </c>
      <c r="B135" s="77" t="s">
        <v>401</v>
      </c>
      <c r="C135" s="78">
        <v>0</v>
      </c>
      <c r="D135" s="78">
        <v>0</v>
      </c>
      <c r="E135" s="71">
        <f t="shared" si="38"/>
        <v>0</v>
      </c>
      <c r="F135" s="78">
        <v>0</v>
      </c>
      <c r="G135" s="78">
        <v>0</v>
      </c>
      <c r="H135" s="78">
        <f t="shared" si="24"/>
        <v>0</v>
      </c>
    </row>
    <row r="136" spans="1:8">
      <c r="A136" s="69" t="s">
        <v>481</v>
      </c>
      <c r="B136" s="77" t="s">
        <v>403</v>
      </c>
      <c r="C136" s="78">
        <v>0</v>
      </c>
      <c r="D136" s="78">
        <v>0</v>
      </c>
      <c r="E136" s="71">
        <f t="shared" si="38"/>
        <v>0</v>
      </c>
      <c r="F136" s="78">
        <v>0</v>
      </c>
      <c r="G136" s="78">
        <v>0</v>
      </c>
      <c r="H136" s="78">
        <f t="shared" si="24"/>
        <v>0</v>
      </c>
    </row>
    <row r="137" spans="1:8">
      <c r="A137" s="69" t="s">
        <v>482</v>
      </c>
      <c r="B137" s="77" t="s">
        <v>405</v>
      </c>
      <c r="C137" s="78">
        <v>0</v>
      </c>
      <c r="D137" s="78">
        <v>0</v>
      </c>
      <c r="E137" s="71">
        <f t="shared" si="38"/>
        <v>0</v>
      </c>
      <c r="F137" s="78">
        <v>0</v>
      </c>
      <c r="G137" s="78">
        <v>0</v>
      </c>
      <c r="H137" s="78">
        <f t="shared" si="24"/>
        <v>0</v>
      </c>
    </row>
    <row r="138" spans="1:8">
      <c r="A138" s="69"/>
      <c r="B138" s="77" t="s">
        <v>406</v>
      </c>
      <c r="C138" s="78">
        <v>0</v>
      </c>
      <c r="D138" s="78">
        <v>0</v>
      </c>
      <c r="E138" s="71">
        <v>0</v>
      </c>
      <c r="F138" s="78">
        <v>0</v>
      </c>
      <c r="G138" s="78">
        <v>0</v>
      </c>
      <c r="H138" s="78">
        <v>0</v>
      </c>
    </row>
    <row r="139" spans="1:8">
      <c r="A139" s="69" t="s">
        <v>483</v>
      </c>
      <c r="B139" s="77" t="s">
        <v>408</v>
      </c>
      <c r="C139" s="78">
        <v>0</v>
      </c>
      <c r="D139" s="78">
        <v>0</v>
      </c>
      <c r="E139" s="71">
        <f t="shared" si="38"/>
        <v>0</v>
      </c>
      <c r="F139" s="78">
        <v>0</v>
      </c>
      <c r="G139" s="78">
        <v>0</v>
      </c>
      <c r="H139" s="78">
        <f t="shared" si="24"/>
        <v>0</v>
      </c>
    </row>
    <row r="140" spans="1:8">
      <c r="A140" s="69" t="s">
        <v>484</v>
      </c>
      <c r="B140" s="77" t="s">
        <v>410</v>
      </c>
      <c r="C140" s="78">
        <v>0</v>
      </c>
      <c r="D140" s="78">
        <v>0</v>
      </c>
      <c r="E140" s="71">
        <f t="shared" si="38"/>
        <v>0</v>
      </c>
      <c r="F140" s="78">
        <v>0</v>
      </c>
      <c r="G140" s="78">
        <v>0</v>
      </c>
      <c r="H140" s="78">
        <f t="shared" si="24"/>
        <v>0</v>
      </c>
    </row>
    <row r="141" spans="1:8">
      <c r="A141" s="353" t="s">
        <v>411</v>
      </c>
      <c r="B141" s="354"/>
      <c r="C141" s="76">
        <f>SUM(C142:C144)</f>
        <v>0</v>
      </c>
      <c r="D141" s="76">
        <f>SUM(D142:D144)</f>
        <v>0</v>
      </c>
      <c r="E141" s="76">
        <f t="shared" ref="E141" si="39">SUM(E142:E144)</f>
        <v>0</v>
      </c>
      <c r="F141" s="76">
        <f>SUM(F142:F144)</f>
        <v>0</v>
      </c>
      <c r="G141" s="76">
        <f>SUM(G142:G144)</f>
        <v>0</v>
      </c>
      <c r="H141" s="76">
        <f t="shared" si="24"/>
        <v>0</v>
      </c>
    </row>
    <row r="142" spans="1:8">
      <c r="A142" s="69" t="s">
        <v>485</v>
      </c>
      <c r="B142" s="77" t="s">
        <v>413</v>
      </c>
      <c r="C142" s="78">
        <v>0</v>
      </c>
      <c r="D142" s="78">
        <v>0</v>
      </c>
      <c r="E142" s="71">
        <f t="shared" ref="E142:E144" si="40">C142+D142</f>
        <v>0</v>
      </c>
      <c r="F142" s="78">
        <v>0</v>
      </c>
      <c r="G142" s="78">
        <v>0</v>
      </c>
      <c r="H142" s="78">
        <f t="shared" si="24"/>
        <v>0</v>
      </c>
    </row>
    <row r="143" spans="1:8">
      <c r="A143" s="69" t="s">
        <v>486</v>
      </c>
      <c r="B143" s="77" t="s">
        <v>415</v>
      </c>
      <c r="C143" s="78">
        <v>0</v>
      </c>
      <c r="D143" s="78">
        <v>0</v>
      </c>
      <c r="E143" s="71">
        <f t="shared" si="40"/>
        <v>0</v>
      </c>
      <c r="F143" s="78">
        <v>0</v>
      </c>
      <c r="G143" s="78">
        <v>0</v>
      </c>
      <c r="H143" s="78">
        <f t="shared" si="24"/>
        <v>0</v>
      </c>
    </row>
    <row r="144" spans="1:8">
      <c r="A144" s="69" t="s">
        <v>487</v>
      </c>
      <c r="B144" s="77" t="s">
        <v>417</v>
      </c>
      <c r="C144" s="78">
        <v>0</v>
      </c>
      <c r="D144" s="78">
        <v>0</v>
      </c>
      <c r="E144" s="71">
        <f t="shared" si="40"/>
        <v>0</v>
      </c>
      <c r="F144" s="78">
        <v>0</v>
      </c>
      <c r="G144" s="78">
        <v>0</v>
      </c>
      <c r="H144" s="78">
        <f t="shared" si="24"/>
        <v>0</v>
      </c>
    </row>
    <row r="145" spans="1:9">
      <c r="A145" s="353" t="s">
        <v>418</v>
      </c>
      <c r="B145" s="354"/>
      <c r="C145" s="76">
        <f>SUM(C146:C152)</f>
        <v>0</v>
      </c>
      <c r="D145" s="76">
        <f>SUM(D146:D152)</f>
        <v>0</v>
      </c>
      <c r="E145" s="76">
        <f t="shared" ref="E145" si="41">SUM(E146:E152)</f>
        <v>0</v>
      </c>
      <c r="F145" s="76">
        <f>SUM(F146:F152)</f>
        <v>0</v>
      </c>
      <c r="G145" s="76">
        <f>SUM(G146:G152)</f>
        <v>0</v>
      </c>
      <c r="H145" s="76">
        <f t="shared" ref="H145:H152" si="42">E145-F145</f>
        <v>0</v>
      </c>
    </row>
    <row r="146" spans="1:9">
      <c r="A146" s="69" t="s">
        <v>488</v>
      </c>
      <c r="B146" s="77" t="s">
        <v>420</v>
      </c>
      <c r="C146" s="78">
        <v>0</v>
      </c>
      <c r="D146" s="78">
        <v>0</v>
      </c>
      <c r="E146" s="71">
        <f t="shared" ref="E146:E152" si="43">C146+D146</f>
        <v>0</v>
      </c>
      <c r="F146" s="78">
        <v>0</v>
      </c>
      <c r="G146" s="78">
        <v>0</v>
      </c>
      <c r="H146" s="78">
        <f t="shared" si="42"/>
        <v>0</v>
      </c>
    </row>
    <row r="147" spans="1:9">
      <c r="A147" s="69" t="s">
        <v>489</v>
      </c>
      <c r="B147" s="77" t="s">
        <v>422</v>
      </c>
      <c r="C147" s="78">
        <v>0</v>
      </c>
      <c r="D147" s="78">
        <v>0</v>
      </c>
      <c r="E147" s="71">
        <f t="shared" si="43"/>
        <v>0</v>
      </c>
      <c r="F147" s="78">
        <v>0</v>
      </c>
      <c r="G147" s="78">
        <v>0</v>
      </c>
      <c r="H147" s="78">
        <f t="shared" si="42"/>
        <v>0</v>
      </c>
    </row>
    <row r="148" spans="1:9">
      <c r="A148" s="69" t="s">
        <v>490</v>
      </c>
      <c r="B148" s="77" t="s">
        <v>424</v>
      </c>
      <c r="C148" s="78">
        <v>0</v>
      </c>
      <c r="D148" s="78">
        <v>0</v>
      </c>
      <c r="E148" s="71">
        <f t="shared" si="43"/>
        <v>0</v>
      </c>
      <c r="F148" s="78">
        <v>0</v>
      </c>
      <c r="G148" s="78">
        <v>0</v>
      </c>
      <c r="H148" s="78">
        <f t="shared" si="42"/>
        <v>0</v>
      </c>
    </row>
    <row r="149" spans="1:9">
      <c r="A149" s="69" t="s">
        <v>491</v>
      </c>
      <c r="B149" s="77" t="s">
        <v>426</v>
      </c>
      <c r="C149" s="78">
        <v>0</v>
      </c>
      <c r="D149" s="78">
        <v>0</v>
      </c>
      <c r="E149" s="71">
        <f t="shared" si="43"/>
        <v>0</v>
      </c>
      <c r="F149" s="78">
        <v>0</v>
      </c>
      <c r="G149" s="78">
        <v>0</v>
      </c>
      <c r="H149" s="78">
        <f t="shared" si="42"/>
        <v>0</v>
      </c>
    </row>
    <row r="150" spans="1:9">
      <c r="A150" s="69" t="s">
        <v>492</v>
      </c>
      <c r="B150" s="77" t="s">
        <v>428</v>
      </c>
      <c r="C150" s="78">
        <v>0</v>
      </c>
      <c r="D150" s="78">
        <v>0</v>
      </c>
      <c r="E150" s="71">
        <f t="shared" si="43"/>
        <v>0</v>
      </c>
      <c r="F150" s="78">
        <v>0</v>
      </c>
      <c r="G150" s="78">
        <v>0</v>
      </c>
      <c r="H150" s="78">
        <f t="shared" si="42"/>
        <v>0</v>
      </c>
    </row>
    <row r="151" spans="1:9">
      <c r="A151" s="69" t="s">
        <v>493</v>
      </c>
      <c r="B151" s="77" t="s">
        <v>430</v>
      </c>
      <c r="C151" s="78">
        <v>0</v>
      </c>
      <c r="D151" s="78">
        <v>0</v>
      </c>
      <c r="E151" s="71">
        <f t="shared" si="43"/>
        <v>0</v>
      </c>
      <c r="F151" s="78">
        <v>0</v>
      </c>
      <c r="G151" s="78">
        <v>0</v>
      </c>
      <c r="H151" s="78">
        <f t="shared" si="42"/>
        <v>0</v>
      </c>
    </row>
    <row r="152" spans="1:9">
      <c r="A152" s="69" t="s">
        <v>494</v>
      </c>
      <c r="B152" s="77" t="s">
        <v>432</v>
      </c>
      <c r="C152" s="78">
        <v>0</v>
      </c>
      <c r="D152" s="78">
        <v>0</v>
      </c>
      <c r="E152" s="71">
        <f t="shared" si="43"/>
        <v>0</v>
      </c>
      <c r="F152" s="78">
        <v>0</v>
      </c>
      <c r="G152" s="78">
        <v>0</v>
      </c>
      <c r="H152" s="78">
        <f t="shared" si="42"/>
        <v>0</v>
      </c>
    </row>
    <row r="153" spans="1:9" ht="5.15" customHeight="1">
      <c r="A153" s="74"/>
      <c r="B153" s="79"/>
      <c r="C153" s="78"/>
      <c r="D153" s="78"/>
      <c r="E153" s="78"/>
      <c r="F153" s="78"/>
      <c r="G153" s="78"/>
      <c r="H153" s="78"/>
    </row>
    <row r="154" spans="1:9">
      <c r="A154" s="351" t="s">
        <v>495</v>
      </c>
      <c r="B154" s="352"/>
      <c r="C154" s="76">
        <f t="shared" ref="C154:H154" si="44">C4+C79</f>
        <v>60646162.319999993</v>
      </c>
      <c r="D154" s="76">
        <f t="shared" ref="D154" si="45">D4+D79</f>
        <v>55891761.479999997</v>
      </c>
      <c r="E154" s="76">
        <f t="shared" si="44"/>
        <v>116537923.8</v>
      </c>
      <c r="F154" s="76">
        <f t="shared" ref="F154:G154" si="46">F4+F79</f>
        <v>67221762.340000004</v>
      </c>
      <c r="G154" s="76">
        <f t="shared" si="46"/>
        <v>67221762.340000004</v>
      </c>
      <c r="H154" s="76">
        <f t="shared" si="44"/>
        <v>49316161.460000001</v>
      </c>
    </row>
    <row r="155" spans="1:9" ht="5.15" customHeight="1">
      <c r="A155" s="80"/>
      <c r="B155" s="81"/>
      <c r="C155" s="82"/>
      <c r="D155" s="82"/>
      <c r="E155" s="82"/>
      <c r="F155" s="82"/>
      <c r="G155" s="82"/>
      <c r="H155" s="82"/>
    </row>
    <row r="157" spans="1:9">
      <c r="B157" s="226" t="s">
        <v>627</v>
      </c>
      <c r="C157" s="232"/>
      <c r="D157" s="232"/>
      <c r="E157" s="232"/>
      <c r="F157" s="232"/>
      <c r="G157" s="232"/>
      <c r="H157" s="232"/>
      <c r="I157" s="83"/>
    </row>
    <row r="158" spans="1:9">
      <c r="B158" s="232"/>
      <c r="C158" s="232"/>
      <c r="D158" s="232"/>
      <c r="E158" s="232"/>
      <c r="F158" s="232"/>
      <c r="G158" s="232"/>
      <c r="H158" s="232"/>
      <c r="I158" s="83"/>
    </row>
    <row r="159" spans="1:9">
      <c r="B159" s="232"/>
      <c r="C159" s="232"/>
      <c r="D159" s="232"/>
      <c r="E159" s="232"/>
      <c r="F159" s="232"/>
      <c r="G159" s="232"/>
      <c r="H159" s="232"/>
      <c r="I159" s="83"/>
    </row>
    <row r="160" spans="1:9">
      <c r="B160" s="232"/>
      <c r="C160" s="232"/>
      <c r="D160" s="232"/>
      <c r="E160" s="232"/>
      <c r="F160" s="232"/>
      <c r="G160" s="232"/>
      <c r="H160" s="232"/>
    </row>
    <row r="161" spans="2:8">
      <c r="B161" s="232"/>
      <c r="C161" s="232"/>
      <c r="D161" s="232"/>
      <c r="E161" s="232"/>
      <c r="F161" s="232"/>
      <c r="G161" s="232"/>
      <c r="H161" s="232"/>
    </row>
    <row r="162" spans="2:8">
      <c r="B162" s="232"/>
      <c r="C162" s="232"/>
      <c r="D162" s="232"/>
      <c r="E162" s="232"/>
      <c r="F162" s="232"/>
      <c r="G162" s="232"/>
      <c r="H162" s="232"/>
    </row>
    <row r="163" spans="2:8">
      <c r="B163" s="227" t="s">
        <v>628</v>
      </c>
      <c r="C163" s="232"/>
      <c r="D163" s="345" t="s">
        <v>629</v>
      </c>
      <c r="E163" s="345"/>
      <c r="F163" s="345"/>
      <c r="G163" s="232"/>
      <c r="H163" s="232"/>
    </row>
    <row r="164" spans="2:8">
      <c r="B164" s="227" t="s">
        <v>624</v>
      </c>
      <c r="C164" s="232"/>
      <c r="D164" s="347" t="s">
        <v>623</v>
      </c>
      <c r="E164" s="347"/>
      <c r="F164" s="347"/>
      <c r="G164" s="232"/>
      <c r="H164" s="232"/>
    </row>
    <row r="165" spans="2:8">
      <c r="B165" s="227" t="s">
        <v>621</v>
      </c>
      <c r="C165" s="232"/>
      <c r="D165" s="347" t="s">
        <v>699</v>
      </c>
      <c r="E165" s="347"/>
      <c r="F165" s="347"/>
      <c r="G165" s="232"/>
      <c r="H165" s="232"/>
    </row>
    <row r="166" spans="2:8">
      <c r="B166" s="232"/>
      <c r="C166" s="232"/>
      <c r="D166" s="232"/>
      <c r="E166" s="232"/>
      <c r="F166" s="232"/>
      <c r="G166" s="232"/>
      <c r="H166" s="232"/>
    </row>
  </sheetData>
  <mergeCells count="28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D163:F163"/>
    <mergeCell ref="D164:F164"/>
    <mergeCell ref="D165:F165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  <ignoredErrors>
    <ignoredError sqref="E13:E1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activeCell="G17" sqref="G17"/>
    </sheetView>
  </sheetViews>
  <sheetFormatPr baseColWidth="10" defaultColWidth="11.453125" defaultRowHeight="10"/>
  <cols>
    <col min="1" max="1" width="51.26953125" style="84" customWidth="1"/>
    <col min="2" max="6" width="15.1796875" style="84" bestFit="1" customWidth="1"/>
    <col min="7" max="7" width="14.453125" style="84" customWidth="1"/>
    <col min="8" max="8" width="11.453125" style="84"/>
    <col min="9" max="9" width="11.7265625" style="84" bestFit="1" customWidth="1"/>
    <col min="10" max="10" width="12.26953125" style="84" bestFit="1" customWidth="1"/>
    <col min="11" max="16384" width="11.453125" style="84"/>
  </cols>
  <sheetData>
    <row r="1" spans="1:7" ht="56.15" customHeight="1">
      <c r="A1" s="368" t="s">
        <v>704</v>
      </c>
      <c r="B1" s="369"/>
      <c r="C1" s="369"/>
      <c r="D1" s="369"/>
      <c r="E1" s="369"/>
      <c r="F1" s="369"/>
      <c r="G1" s="370"/>
    </row>
    <row r="2" spans="1:7" ht="10.5">
      <c r="A2" s="85"/>
      <c r="B2" s="371" t="s">
        <v>292</v>
      </c>
      <c r="C2" s="371"/>
      <c r="D2" s="371"/>
      <c r="E2" s="371"/>
      <c r="F2" s="371"/>
      <c r="G2" s="85"/>
    </row>
    <row r="3" spans="1:7" ht="21">
      <c r="A3" s="86" t="s">
        <v>4</v>
      </c>
      <c r="B3" s="131" t="s">
        <v>293</v>
      </c>
      <c r="C3" s="131" t="s">
        <v>227</v>
      </c>
      <c r="D3" s="131" t="s">
        <v>228</v>
      </c>
      <c r="E3" s="131" t="s">
        <v>183</v>
      </c>
      <c r="F3" s="131" t="s">
        <v>200</v>
      </c>
      <c r="G3" s="86" t="s">
        <v>496</v>
      </c>
    </row>
    <row r="4" spans="1:7" ht="10.5">
      <c r="A4" s="212" t="s">
        <v>497</v>
      </c>
      <c r="B4" s="213"/>
      <c r="C4" s="213"/>
      <c r="D4" s="213"/>
      <c r="E4" s="213"/>
      <c r="F4" s="213"/>
      <c r="G4" s="213"/>
    </row>
    <row r="5" spans="1:7" ht="10.5">
      <c r="A5" s="214" t="s">
        <v>498</v>
      </c>
      <c r="B5" s="297">
        <f>SUM(B6:B12)</f>
        <v>60646162.32</v>
      </c>
      <c r="C5" s="308">
        <f t="shared" ref="C5:G5" si="0">SUM(C6:C12)</f>
        <v>7538833.5399999991</v>
      </c>
      <c r="D5" s="308">
        <f t="shared" si="0"/>
        <v>68184995.860000014</v>
      </c>
      <c r="E5" s="308">
        <f t="shared" si="0"/>
        <v>37087958.880000003</v>
      </c>
      <c r="F5" s="308">
        <f t="shared" si="0"/>
        <v>37087958.880000003</v>
      </c>
      <c r="G5" s="308">
        <f t="shared" si="0"/>
        <v>31097036.979999997</v>
      </c>
    </row>
    <row r="6" spans="1:7">
      <c r="A6" s="309" t="s">
        <v>612</v>
      </c>
      <c r="B6" s="313">
        <v>4570500.57</v>
      </c>
      <c r="C6" s="313">
        <v>36171.019999999997</v>
      </c>
      <c r="D6" s="313">
        <v>4606671.59</v>
      </c>
      <c r="E6" s="313">
        <v>2489902.6</v>
      </c>
      <c r="F6" s="313">
        <v>2489902.6</v>
      </c>
      <c r="G6" s="313">
        <v>2116768.9900000002</v>
      </c>
    </row>
    <row r="7" spans="1:7">
      <c r="A7" s="309" t="s">
        <v>613</v>
      </c>
      <c r="B7" s="313">
        <v>27798588.789999999</v>
      </c>
      <c r="C7" s="313">
        <v>5232589.5999999996</v>
      </c>
      <c r="D7" s="313">
        <v>33031178.390000001</v>
      </c>
      <c r="E7" s="313">
        <v>21105301.27</v>
      </c>
      <c r="F7" s="313">
        <v>21105301.27</v>
      </c>
      <c r="G7" s="313">
        <v>11925877.119999999</v>
      </c>
    </row>
    <row r="8" spans="1:7">
      <c r="A8" s="309" t="s">
        <v>614</v>
      </c>
      <c r="B8" s="313">
        <v>4018298.28</v>
      </c>
      <c r="C8" s="313">
        <v>465850</v>
      </c>
      <c r="D8" s="313">
        <v>4484148.28</v>
      </c>
      <c r="E8" s="313">
        <v>2233520.87</v>
      </c>
      <c r="F8" s="313">
        <v>2233520.87</v>
      </c>
      <c r="G8" s="313">
        <v>2250627.41</v>
      </c>
    </row>
    <row r="9" spans="1:7">
      <c r="A9" s="309" t="s">
        <v>615</v>
      </c>
      <c r="B9" s="313">
        <v>23682929.420000002</v>
      </c>
      <c r="C9" s="313">
        <v>1804222.92</v>
      </c>
      <c r="D9" s="313">
        <v>25487152.34</v>
      </c>
      <c r="E9" s="313">
        <v>10892619.35</v>
      </c>
      <c r="F9" s="313">
        <v>10892619.35</v>
      </c>
      <c r="G9" s="313">
        <v>14594532.99</v>
      </c>
    </row>
    <row r="10" spans="1:7">
      <c r="A10" s="309" t="s">
        <v>697</v>
      </c>
      <c r="B10" s="313">
        <v>575845.26</v>
      </c>
      <c r="C10" s="313">
        <v>0</v>
      </c>
      <c r="D10" s="313">
        <v>575845.26</v>
      </c>
      <c r="E10" s="313">
        <v>366614.79</v>
      </c>
      <c r="F10" s="313">
        <v>366614.79</v>
      </c>
      <c r="G10" s="313">
        <v>209230.47</v>
      </c>
    </row>
    <row r="11" spans="1:7">
      <c r="A11" s="309" t="s">
        <v>616</v>
      </c>
      <c r="B11" s="298"/>
      <c r="C11" s="298"/>
      <c r="D11" s="298">
        <v>0</v>
      </c>
      <c r="E11" s="298"/>
      <c r="F11" s="298"/>
      <c r="G11" s="298">
        <v>0</v>
      </c>
    </row>
    <row r="12" spans="1:7">
      <c r="A12" s="309" t="s">
        <v>617</v>
      </c>
      <c r="B12" s="298"/>
      <c r="C12" s="298"/>
      <c r="D12" s="298">
        <v>0</v>
      </c>
      <c r="E12" s="298"/>
      <c r="F12" s="298"/>
      <c r="G12" s="298">
        <v>0</v>
      </c>
    </row>
    <row r="13" spans="1:7">
      <c r="A13" s="215"/>
      <c r="B13" s="298"/>
      <c r="C13" s="298"/>
      <c r="D13" s="298">
        <v>0</v>
      </c>
      <c r="E13" s="298"/>
      <c r="F13" s="298"/>
      <c r="G13" s="298">
        <v>0</v>
      </c>
    </row>
    <row r="14" spans="1:7">
      <c r="A14" s="215"/>
      <c r="B14" s="298"/>
      <c r="C14" s="298"/>
      <c r="D14" s="298"/>
      <c r="E14" s="298"/>
      <c r="F14" s="298"/>
      <c r="G14" s="298"/>
    </row>
    <row r="15" spans="1:7" ht="10.5">
      <c r="A15" s="216" t="s">
        <v>499</v>
      </c>
      <c r="B15" s="298"/>
      <c r="C15" s="298"/>
      <c r="D15" s="298"/>
      <c r="E15" s="298"/>
      <c r="F15" s="298"/>
      <c r="G15" s="298"/>
    </row>
    <row r="16" spans="1:7" ht="10.5">
      <c r="A16" s="216" t="s">
        <v>500</v>
      </c>
      <c r="B16" s="306">
        <f>SUM(B17:B24)</f>
        <v>0</v>
      </c>
      <c r="C16" s="297">
        <f>SUM(C17:C24)</f>
        <v>48352927.939999998</v>
      </c>
      <c r="D16" s="306">
        <f t="shared" ref="D16:G16" si="1">SUM(D17:D24)</f>
        <v>48352927.939999998</v>
      </c>
      <c r="E16" s="306">
        <f t="shared" si="1"/>
        <v>30133803.459999997</v>
      </c>
      <c r="F16" s="306">
        <f t="shared" si="1"/>
        <v>30133803.459999997</v>
      </c>
      <c r="G16" s="306">
        <f t="shared" si="1"/>
        <v>18219124.480000004</v>
      </c>
    </row>
    <row r="17" spans="1:7">
      <c r="A17" s="307" t="s">
        <v>612</v>
      </c>
      <c r="B17" s="298">
        <v>0</v>
      </c>
      <c r="C17" s="313">
        <v>2809937.31</v>
      </c>
      <c r="D17" s="313">
        <v>2809937.31</v>
      </c>
      <c r="E17" s="313">
        <v>2208323.7599999998</v>
      </c>
      <c r="F17" s="313">
        <v>2208323.7599999998</v>
      </c>
      <c r="G17" s="313">
        <v>601613.55000000005</v>
      </c>
    </row>
    <row r="18" spans="1:7">
      <c r="A18" s="307" t="s">
        <v>613</v>
      </c>
      <c r="B18" s="298">
        <v>0</v>
      </c>
      <c r="C18" s="313">
        <v>32879813.489999998</v>
      </c>
      <c r="D18" s="313">
        <v>32879813.489999998</v>
      </c>
      <c r="E18" s="313">
        <v>19358350.280000001</v>
      </c>
      <c r="F18" s="313">
        <v>19358350.280000001</v>
      </c>
      <c r="G18" s="313">
        <v>13521463.210000001</v>
      </c>
    </row>
    <row r="19" spans="1:7">
      <c r="A19" s="307" t="s">
        <v>614</v>
      </c>
      <c r="B19" s="298">
        <v>0</v>
      </c>
      <c r="C19" s="313">
        <v>2102009.7200000002</v>
      </c>
      <c r="D19" s="313">
        <v>2102009.7200000002</v>
      </c>
      <c r="E19" s="313">
        <v>1451103.5</v>
      </c>
      <c r="F19" s="313">
        <v>1451103.5</v>
      </c>
      <c r="G19" s="313">
        <v>650906.22</v>
      </c>
    </row>
    <row r="20" spans="1:7">
      <c r="A20" s="307" t="s">
        <v>615</v>
      </c>
      <c r="B20" s="298">
        <v>0</v>
      </c>
      <c r="C20" s="313">
        <v>9985672.7200000007</v>
      </c>
      <c r="D20" s="313">
        <v>9985672.7200000007</v>
      </c>
      <c r="E20" s="313">
        <v>6666678.6799999997</v>
      </c>
      <c r="F20" s="313">
        <v>6666678.6799999997</v>
      </c>
      <c r="G20" s="313">
        <v>3318994.04</v>
      </c>
    </row>
    <row r="21" spans="1:7">
      <c r="A21" s="307" t="s">
        <v>697</v>
      </c>
      <c r="B21" s="298">
        <v>0</v>
      </c>
      <c r="C21" s="313">
        <v>575494.69999999995</v>
      </c>
      <c r="D21" s="313">
        <v>575494.69999999995</v>
      </c>
      <c r="E21" s="313">
        <v>449347.24</v>
      </c>
      <c r="F21" s="313">
        <v>449347.24</v>
      </c>
      <c r="G21" s="313">
        <v>126147.46</v>
      </c>
    </row>
    <row r="22" spans="1:7">
      <c r="A22" s="307" t="s">
        <v>616</v>
      </c>
      <c r="B22" s="298"/>
      <c r="C22" s="298"/>
      <c r="D22" s="298">
        <v>0</v>
      </c>
      <c r="E22" s="298"/>
      <c r="F22" s="298"/>
      <c r="G22" s="298">
        <v>0</v>
      </c>
    </row>
    <row r="23" spans="1:7">
      <c r="A23" s="307" t="s">
        <v>617</v>
      </c>
      <c r="B23" s="298"/>
      <c r="C23" s="298"/>
      <c r="D23" s="298">
        <v>0</v>
      </c>
      <c r="E23" s="298"/>
      <c r="F23" s="298"/>
      <c r="G23" s="298">
        <v>0</v>
      </c>
    </row>
    <row r="24" spans="1:7">
      <c r="A24" s="215"/>
      <c r="B24" s="298"/>
      <c r="C24" s="298"/>
      <c r="D24" s="298">
        <v>0</v>
      </c>
      <c r="E24" s="298"/>
      <c r="F24" s="298"/>
      <c r="G24" s="298">
        <v>0</v>
      </c>
    </row>
    <row r="25" spans="1:7" ht="14.25" customHeight="1">
      <c r="A25" s="217"/>
      <c r="B25" s="298"/>
      <c r="C25" s="298"/>
      <c r="D25" s="298"/>
      <c r="E25" s="298"/>
      <c r="F25" s="298"/>
      <c r="G25" s="298"/>
    </row>
    <row r="26" spans="1:7" ht="10.5">
      <c r="A26" s="214" t="s">
        <v>495</v>
      </c>
      <c r="B26" s="297">
        <f>B16+B5</f>
        <v>60646162.32</v>
      </c>
      <c r="C26" s="308">
        <f t="shared" ref="C26:G26" si="2">C16+C5</f>
        <v>55891761.479999997</v>
      </c>
      <c r="D26" s="308">
        <f t="shared" si="2"/>
        <v>116537923.80000001</v>
      </c>
      <c r="E26" s="308">
        <f t="shared" si="2"/>
        <v>67221762.340000004</v>
      </c>
      <c r="F26" s="308">
        <f t="shared" si="2"/>
        <v>67221762.340000004</v>
      </c>
      <c r="G26" s="308">
        <f t="shared" si="2"/>
        <v>49316161.460000001</v>
      </c>
    </row>
    <row r="27" spans="1:7">
      <c r="A27" s="218"/>
      <c r="B27" s="211"/>
      <c r="C27" s="211"/>
      <c r="D27" s="211"/>
      <c r="E27" s="211"/>
      <c r="F27" s="211"/>
      <c r="G27" s="211"/>
    </row>
    <row r="28" spans="1:7">
      <c r="A28" s="226" t="s">
        <v>627</v>
      </c>
      <c r="B28" s="222"/>
      <c r="C28" s="222"/>
      <c r="D28" s="222"/>
      <c r="E28" s="222"/>
      <c r="F28" s="222"/>
      <c r="G28" s="222"/>
    </row>
    <row r="29" spans="1:7">
      <c r="A29" s="222"/>
      <c r="B29" s="222"/>
      <c r="C29" s="222"/>
      <c r="D29" s="222"/>
      <c r="E29" s="222"/>
      <c r="F29" s="222"/>
      <c r="G29" s="222"/>
    </row>
    <row r="30" spans="1:7">
      <c r="A30" s="222"/>
      <c r="B30" s="222"/>
      <c r="C30" s="222"/>
      <c r="D30" s="222"/>
      <c r="E30" s="222"/>
      <c r="F30" s="222"/>
      <c r="G30" s="222"/>
    </row>
    <row r="31" spans="1:7">
      <c r="A31" s="222"/>
      <c r="B31" s="222"/>
      <c r="C31" s="222"/>
      <c r="D31" s="222"/>
      <c r="E31" s="222"/>
      <c r="F31" s="222"/>
      <c r="G31" s="222"/>
    </row>
    <row r="32" spans="1:7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28"/>
      <c r="D37" s="228"/>
      <c r="E37" s="345" t="s">
        <v>625</v>
      </c>
      <c r="F37" s="345"/>
      <c r="G37" s="345"/>
    </row>
    <row r="38" spans="1:7" ht="12.5">
      <c r="A38" s="227" t="s">
        <v>624</v>
      </c>
      <c r="B38" s="233"/>
      <c r="C38" s="227"/>
      <c r="D38" s="227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27"/>
      <c r="D39" s="227"/>
      <c r="E39" s="347" t="s">
        <v>699</v>
      </c>
      <c r="F39" s="347"/>
      <c r="G39" s="347"/>
    </row>
    <row r="40" spans="1:7">
      <c r="A40" s="222"/>
      <c r="B40" s="222"/>
      <c r="C40" s="222"/>
      <c r="D40" s="222"/>
      <c r="E40" s="222"/>
      <c r="F40" s="222"/>
      <c r="G40" s="222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46" workbookViewId="0">
      <selection activeCell="H78" sqref="H78"/>
    </sheetView>
  </sheetViews>
  <sheetFormatPr baseColWidth="10" defaultColWidth="11.453125" defaultRowHeight="10"/>
  <cols>
    <col min="1" max="1" width="5" style="84" customWidth="1"/>
    <col min="2" max="2" width="56.453125" style="84" customWidth="1"/>
    <col min="3" max="8" width="15.26953125" style="84" customWidth="1"/>
    <col min="9" max="16384" width="11.453125" style="84"/>
  </cols>
  <sheetData>
    <row r="1" spans="1:8" ht="69.75" customHeight="1">
      <c r="A1" s="368" t="s">
        <v>705</v>
      </c>
      <c r="B1" s="369"/>
      <c r="C1" s="369"/>
      <c r="D1" s="369"/>
      <c r="E1" s="369"/>
      <c r="F1" s="369"/>
      <c r="G1" s="369"/>
      <c r="H1" s="370"/>
    </row>
    <row r="2" spans="1:8" ht="12" customHeight="1">
      <c r="A2" s="373"/>
      <c r="B2" s="374"/>
      <c r="C2" s="375" t="s">
        <v>292</v>
      </c>
      <c r="D2" s="375"/>
      <c r="E2" s="375"/>
      <c r="F2" s="375"/>
      <c r="G2" s="375"/>
      <c r="H2" s="91"/>
    </row>
    <row r="3" spans="1:8" ht="21">
      <c r="A3" s="376" t="s">
        <v>4</v>
      </c>
      <c r="B3" s="377"/>
      <c r="C3" s="87" t="s">
        <v>293</v>
      </c>
      <c r="D3" s="87" t="s">
        <v>294</v>
      </c>
      <c r="E3" s="87" t="s">
        <v>295</v>
      </c>
      <c r="F3" s="87" t="s">
        <v>183</v>
      </c>
      <c r="G3" s="87" t="s">
        <v>200</v>
      </c>
      <c r="H3" s="86" t="s">
        <v>297</v>
      </c>
    </row>
    <row r="4" spans="1:8" ht="5.15" customHeight="1">
      <c r="A4" s="92"/>
      <c r="B4" s="93"/>
      <c r="C4" s="88"/>
      <c r="D4" s="88"/>
      <c r="E4" s="88"/>
      <c r="F4" s="88"/>
      <c r="G4" s="88"/>
      <c r="H4" s="88"/>
    </row>
    <row r="5" spans="1:8" ht="12.75" customHeight="1">
      <c r="A5" s="378" t="s">
        <v>501</v>
      </c>
      <c r="B5" s="379"/>
      <c r="C5" s="89">
        <f t="shared" ref="C5:H5" si="0">C6+C16+C25+C36</f>
        <v>60646162.32</v>
      </c>
      <c r="D5" s="89">
        <f t="shared" ref="D5" si="1">D6+D16+D25+D36</f>
        <v>7538833.54</v>
      </c>
      <c r="E5" s="89">
        <f t="shared" si="0"/>
        <v>68184995.860000014</v>
      </c>
      <c r="F5" s="89">
        <f t="shared" ref="F5:G5" si="2">F6+F16+F25+F36</f>
        <v>37087958.880000003</v>
      </c>
      <c r="G5" s="89">
        <f t="shared" si="2"/>
        <v>37087958.880000003</v>
      </c>
      <c r="H5" s="89">
        <f t="shared" si="0"/>
        <v>31097036.980000004</v>
      </c>
    </row>
    <row r="6" spans="1:8" ht="12.75" customHeight="1">
      <c r="A6" s="357" t="s">
        <v>502</v>
      </c>
      <c r="B6" s="358"/>
      <c r="C6" s="89">
        <f>SUM(C7:C14)</f>
        <v>575845.26</v>
      </c>
      <c r="D6" s="89">
        <f>SUM(D7:D14)</f>
        <v>0</v>
      </c>
      <c r="E6" s="89">
        <f t="shared" ref="E6:H6" si="3">SUM(E7:E14)</f>
        <v>575845.26</v>
      </c>
      <c r="F6" s="89">
        <f>SUM(F7:F14)</f>
        <v>366614.79</v>
      </c>
      <c r="G6" s="89">
        <f>SUM(G7:G14)</f>
        <v>366614.79</v>
      </c>
      <c r="H6" s="89">
        <f t="shared" si="3"/>
        <v>209230.47000000003</v>
      </c>
    </row>
    <row r="7" spans="1:8" ht="10.5">
      <c r="A7" s="94" t="s">
        <v>503</v>
      </c>
      <c r="B7" s="77" t="s">
        <v>504</v>
      </c>
      <c r="C7" s="90">
        <v>0</v>
      </c>
      <c r="D7" s="90">
        <v>0</v>
      </c>
      <c r="E7" s="90">
        <f>C7+D7</f>
        <v>0</v>
      </c>
      <c r="F7" s="90">
        <v>0</v>
      </c>
      <c r="G7" s="90">
        <v>0</v>
      </c>
      <c r="H7" s="90">
        <f>E7-F7</f>
        <v>0</v>
      </c>
    </row>
    <row r="8" spans="1:8" ht="10.5">
      <c r="A8" s="94" t="s">
        <v>505</v>
      </c>
      <c r="B8" s="77" t="s">
        <v>506</v>
      </c>
      <c r="C8" s="90">
        <v>0</v>
      </c>
      <c r="D8" s="90">
        <v>0</v>
      </c>
      <c r="E8" s="90">
        <f t="shared" ref="E8:E14" si="4">C8+D8</f>
        <v>0</v>
      </c>
      <c r="F8" s="90">
        <v>0</v>
      </c>
      <c r="G8" s="90">
        <v>0</v>
      </c>
      <c r="H8" s="90">
        <f t="shared" ref="H8:H71" si="5">E8-F8</f>
        <v>0</v>
      </c>
    </row>
    <row r="9" spans="1:8" ht="10.5">
      <c r="A9" s="94" t="s">
        <v>507</v>
      </c>
      <c r="B9" s="77" t="s">
        <v>508</v>
      </c>
      <c r="C9" s="310">
        <v>575845.26</v>
      </c>
      <c r="D9" s="90">
        <v>0</v>
      </c>
      <c r="E9" s="90">
        <f t="shared" si="4"/>
        <v>575845.26</v>
      </c>
      <c r="F9" s="313">
        <v>366614.79</v>
      </c>
      <c r="G9" s="313">
        <v>366614.79</v>
      </c>
      <c r="H9" s="90">
        <f t="shared" si="5"/>
        <v>209230.47000000003</v>
      </c>
    </row>
    <row r="10" spans="1:8" ht="10.5">
      <c r="A10" s="94" t="s">
        <v>509</v>
      </c>
      <c r="B10" s="77" t="s">
        <v>510</v>
      </c>
      <c r="C10" s="90">
        <v>0</v>
      </c>
      <c r="D10" s="90">
        <v>0</v>
      </c>
      <c r="E10" s="90">
        <f t="shared" si="4"/>
        <v>0</v>
      </c>
      <c r="F10" s="90">
        <v>0</v>
      </c>
      <c r="G10" s="90">
        <v>0</v>
      </c>
      <c r="H10" s="90">
        <f t="shared" si="5"/>
        <v>0</v>
      </c>
    </row>
    <row r="11" spans="1:8" ht="10.5">
      <c r="A11" s="94" t="s">
        <v>511</v>
      </c>
      <c r="B11" s="77" t="s">
        <v>512</v>
      </c>
      <c r="C11" s="90">
        <v>0</v>
      </c>
      <c r="D11" s="90">
        <v>0</v>
      </c>
      <c r="E11" s="90">
        <f t="shared" si="4"/>
        <v>0</v>
      </c>
      <c r="F11" s="90">
        <v>0</v>
      </c>
      <c r="G11" s="90">
        <v>0</v>
      </c>
      <c r="H11" s="90">
        <f t="shared" si="5"/>
        <v>0</v>
      </c>
    </row>
    <row r="12" spans="1:8" ht="10.5">
      <c r="A12" s="94" t="s">
        <v>513</v>
      </c>
      <c r="B12" s="77" t="s">
        <v>514</v>
      </c>
      <c r="C12" s="90">
        <v>0</v>
      </c>
      <c r="D12" s="90">
        <v>0</v>
      </c>
      <c r="E12" s="90">
        <f t="shared" si="4"/>
        <v>0</v>
      </c>
      <c r="F12" s="90">
        <v>0</v>
      </c>
      <c r="G12" s="90">
        <v>0</v>
      </c>
      <c r="H12" s="90">
        <f t="shared" si="5"/>
        <v>0</v>
      </c>
    </row>
    <row r="13" spans="1:8" ht="10.5">
      <c r="A13" s="94" t="s">
        <v>515</v>
      </c>
      <c r="B13" s="77" t="s">
        <v>516</v>
      </c>
      <c r="C13" s="90">
        <v>0</v>
      </c>
      <c r="D13" s="90">
        <v>0</v>
      </c>
      <c r="E13" s="90">
        <f t="shared" si="4"/>
        <v>0</v>
      </c>
      <c r="F13" s="90">
        <v>0</v>
      </c>
      <c r="G13" s="90">
        <v>0</v>
      </c>
      <c r="H13" s="90">
        <f t="shared" si="5"/>
        <v>0</v>
      </c>
    </row>
    <row r="14" spans="1:8" ht="10.5">
      <c r="A14" s="94" t="s">
        <v>517</v>
      </c>
      <c r="B14" s="77" t="s">
        <v>518</v>
      </c>
      <c r="C14" s="90">
        <v>0</v>
      </c>
      <c r="D14" s="90">
        <v>0</v>
      </c>
      <c r="E14" s="90">
        <f t="shared" si="4"/>
        <v>0</v>
      </c>
      <c r="F14" s="90">
        <v>0</v>
      </c>
      <c r="G14" s="90">
        <v>0</v>
      </c>
      <c r="H14" s="90">
        <f t="shared" si="5"/>
        <v>0</v>
      </c>
    </row>
    <row r="15" spans="1:8" ht="5.15" customHeight="1">
      <c r="A15" s="95"/>
      <c r="B15" s="75"/>
      <c r="C15" s="89"/>
      <c r="D15" s="89"/>
      <c r="E15" s="89"/>
      <c r="F15" s="89"/>
      <c r="G15" s="89"/>
      <c r="H15" s="89"/>
    </row>
    <row r="16" spans="1:8" ht="13">
      <c r="A16" s="357" t="s">
        <v>519</v>
      </c>
      <c r="B16" s="372"/>
      <c r="C16" s="89">
        <f>SUM(C17:C23)</f>
        <v>60070317.060000002</v>
      </c>
      <c r="D16" s="89">
        <f>SUM(D17:D23)</f>
        <v>7538833.54</v>
      </c>
      <c r="E16" s="89">
        <f>SUM(E17:E23)</f>
        <v>67609150.600000009</v>
      </c>
      <c r="F16" s="89">
        <f>SUM(F17:F23)</f>
        <v>36721344.090000004</v>
      </c>
      <c r="G16" s="89">
        <f>SUM(G17:G23)</f>
        <v>36721344.090000004</v>
      </c>
      <c r="H16" s="89">
        <f>E16-F16</f>
        <v>30887806.510000005</v>
      </c>
    </row>
    <row r="17" spans="1:8" ht="10.5">
      <c r="A17" s="94" t="s">
        <v>520</v>
      </c>
      <c r="B17" s="77" t="s">
        <v>521</v>
      </c>
      <c r="C17" s="90">
        <v>0</v>
      </c>
      <c r="D17" s="90">
        <v>0</v>
      </c>
      <c r="E17" s="90">
        <f>C17+D17</f>
        <v>0</v>
      </c>
      <c r="F17" s="90">
        <v>0</v>
      </c>
      <c r="G17" s="90">
        <v>0</v>
      </c>
      <c r="H17" s="90">
        <f t="shared" si="5"/>
        <v>0</v>
      </c>
    </row>
    <row r="18" spans="1:8" ht="10.5">
      <c r="A18" s="94" t="s">
        <v>522</v>
      </c>
      <c r="B18" s="77" t="s">
        <v>523</v>
      </c>
      <c r="C18" s="90">
        <v>0</v>
      </c>
      <c r="D18" s="90">
        <v>0</v>
      </c>
      <c r="E18" s="90">
        <f t="shared" ref="E18:E23" si="6">C18+D18</f>
        <v>0</v>
      </c>
      <c r="F18" s="90">
        <v>0</v>
      </c>
      <c r="G18" s="90">
        <v>0</v>
      </c>
      <c r="H18" s="90">
        <f t="shared" si="5"/>
        <v>0</v>
      </c>
    </row>
    <row r="19" spans="1:8" ht="10.5">
      <c r="A19" s="94" t="s">
        <v>524</v>
      </c>
      <c r="B19" s="77" t="s">
        <v>525</v>
      </c>
      <c r="C19" s="90">
        <v>0</v>
      </c>
      <c r="D19" s="90">
        <v>0</v>
      </c>
      <c r="E19" s="90">
        <f>C19+D19</f>
        <v>0</v>
      </c>
      <c r="F19" s="90">
        <v>0</v>
      </c>
      <c r="G19" s="90">
        <v>0</v>
      </c>
      <c r="H19" s="90">
        <f>E19-F19</f>
        <v>0</v>
      </c>
    </row>
    <row r="20" spans="1:8" ht="10.5">
      <c r="A20" s="94" t="s">
        <v>526</v>
      </c>
      <c r="B20" s="77" t="s">
        <v>527</v>
      </c>
      <c r="C20" s="90">
        <v>0</v>
      </c>
      <c r="D20" s="90">
        <v>0</v>
      </c>
      <c r="E20" s="90">
        <f t="shared" si="6"/>
        <v>0</v>
      </c>
      <c r="F20" s="90">
        <v>0</v>
      </c>
      <c r="G20" s="90">
        <v>0</v>
      </c>
      <c r="H20" s="90">
        <f t="shared" si="5"/>
        <v>0</v>
      </c>
    </row>
    <row r="21" spans="1:8" ht="10.5">
      <c r="A21" s="94" t="s">
        <v>528</v>
      </c>
      <c r="B21" s="77" t="s">
        <v>529</v>
      </c>
      <c r="C21" s="313">
        <v>60070317.060000002</v>
      </c>
      <c r="D21" s="313">
        <v>7538833.54</v>
      </c>
      <c r="E21" s="90">
        <f t="shared" si="6"/>
        <v>67609150.600000009</v>
      </c>
      <c r="F21" s="313">
        <v>36721344.090000004</v>
      </c>
      <c r="G21" s="313">
        <v>36721344.090000004</v>
      </c>
      <c r="H21" s="90">
        <f t="shared" si="5"/>
        <v>30887806.510000005</v>
      </c>
    </row>
    <row r="22" spans="1:8" ht="10.5">
      <c r="A22" s="94" t="s">
        <v>530</v>
      </c>
      <c r="B22" s="77" t="s">
        <v>531</v>
      </c>
      <c r="C22" s="90">
        <v>0</v>
      </c>
      <c r="D22" s="90">
        <v>0</v>
      </c>
      <c r="E22" s="90">
        <f t="shared" si="6"/>
        <v>0</v>
      </c>
      <c r="F22" s="90">
        <v>0</v>
      </c>
      <c r="G22" s="90">
        <v>0</v>
      </c>
      <c r="H22" s="90">
        <f t="shared" si="5"/>
        <v>0</v>
      </c>
    </row>
    <row r="23" spans="1:8" ht="10.5">
      <c r="A23" s="94" t="s">
        <v>532</v>
      </c>
      <c r="B23" s="77" t="s">
        <v>533</v>
      </c>
      <c r="C23" s="90">
        <v>0</v>
      </c>
      <c r="D23" s="90">
        <v>0</v>
      </c>
      <c r="E23" s="90">
        <f t="shared" si="6"/>
        <v>0</v>
      </c>
      <c r="F23" s="90">
        <v>0</v>
      </c>
      <c r="G23" s="90">
        <v>0</v>
      </c>
      <c r="H23" s="90">
        <f t="shared" si="5"/>
        <v>0</v>
      </c>
    </row>
    <row r="24" spans="1:8" ht="5.15" customHeight="1">
      <c r="A24" s="95"/>
      <c r="B24" s="75"/>
      <c r="C24" s="89"/>
      <c r="D24" s="89"/>
      <c r="E24" s="89"/>
      <c r="F24" s="89"/>
      <c r="G24" s="89"/>
      <c r="H24" s="89"/>
    </row>
    <row r="25" spans="1:8" ht="13">
      <c r="A25" s="357" t="s">
        <v>534</v>
      </c>
      <c r="B25" s="372"/>
      <c r="C25" s="89">
        <f>SUM(C26:C34)</f>
        <v>0</v>
      </c>
      <c r="D25" s="89">
        <f>SUM(D26:D34)</f>
        <v>0</v>
      </c>
      <c r="E25" s="89">
        <f t="shared" ref="E25" si="7">SUM(E26:E34)</f>
        <v>0</v>
      </c>
      <c r="F25" s="89">
        <f>SUM(F26:F34)</f>
        <v>0</v>
      </c>
      <c r="G25" s="89">
        <f>SUM(G26:G34)</f>
        <v>0</v>
      </c>
      <c r="H25" s="89">
        <f t="shared" si="5"/>
        <v>0</v>
      </c>
    </row>
    <row r="26" spans="1:8" ht="10.5">
      <c r="A26" s="94" t="s">
        <v>535</v>
      </c>
      <c r="B26" s="77" t="s">
        <v>536</v>
      </c>
      <c r="C26" s="90">
        <v>0</v>
      </c>
      <c r="D26" s="90">
        <v>0</v>
      </c>
      <c r="E26" s="90">
        <f>C26+D26</f>
        <v>0</v>
      </c>
      <c r="F26" s="90">
        <v>0</v>
      </c>
      <c r="G26" s="90">
        <v>0</v>
      </c>
      <c r="H26" s="90">
        <f t="shared" si="5"/>
        <v>0</v>
      </c>
    </row>
    <row r="27" spans="1:8" ht="10.5">
      <c r="A27" s="94" t="s">
        <v>537</v>
      </c>
      <c r="B27" s="77" t="s">
        <v>538</v>
      </c>
      <c r="C27" s="90">
        <v>0</v>
      </c>
      <c r="D27" s="90">
        <v>0</v>
      </c>
      <c r="E27" s="90">
        <f t="shared" ref="E27:E34" si="8">C27+D27</f>
        <v>0</v>
      </c>
      <c r="F27" s="90">
        <v>0</v>
      </c>
      <c r="G27" s="90">
        <v>0</v>
      </c>
      <c r="H27" s="90">
        <f t="shared" si="5"/>
        <v>0</v>
      </c>
    </row>
    <row r="28" spans="1:8" ht="10.5">
      <c r="A28" s="94" t="s">
        <v>539</v>
      </c>
      <c r="B28" s="77" t="s">
        <v>540</v>
      </c>
      <c r="C28" s="90">
        <v>0</v>
      </c>
      <c r="D28" s="90">
        <v>0</v>
      </c>
      <c r="E28" s="90">
        <f t="shared" si="8"/>
        <v>0</v>
      </c>
      <c r="F28" s="90">
        <v>0</v>
      </c>
      <c r="G28" s="90">
        <v>0</v>
      </c>
      <c r="H28" s="90">
        <f t="shared" si="5"/>
        <v>0</v>
      </c>
    </row>
    <row r="29" spans="1:8" ht="10.5">
      <c r="A29" s="94" t="s">
        <v>541</v>
      </c>
      <c r="B29" s="77" t="s">
        <v>542</v>
      </c>
      <c r="C29" s="90">
        <v>0</v>
      </c>
      <c r="D29" s="90">
        <v>0</v>
      </c>
      <c r="E29" s="90">
        <f t="shared" si="8"/>
        <v>0</v>
      </c>
      <c r="F29" s="90">
        <v>0</v>
      </c>
      <c r="G29" s="90">
        <v>0</v>
      </c>
      <c r="H29" s="90">
        <f t="shared" si="5"/>
        <v>0</v>
      </c>
    </row>
    <row r="30" spans="1:8" ht="10.5">
      <c r="A30" s="94" t="s">
        <v>543</v>
      </c>
      <c r="B30" s="77" t="s">
        <v>544</v>
      </c>
      <c r="C30" s="90">
        <v>0</v>
      </c>
      <c r="D30" s="90">
        <v>0</v>
      </c>
      <c r="E30" s="90">
        <f t="shared" si="8"/>
        <v>0</v>
      </c>
      <c r="F30" s="90">
        <v>0</v>
      </c>
      <c r="G30" s="90">
        <v>0</v>
      </c>
      <c r="H30" s="90">
        <f t="shared" si="5"/>
        <v>0</v>
      </c>
    </row>
    <row r="31" spans="1:8" ht="10.5">
      <c r="A31" s="94" t="s">
        <v>545</v>
      </c>
      <c r="B31" s="77" t="s">
        <v>546</v>
      </c>
      <c r="C31" s="90">
        <v>0</v>
      </c>
      <c r="D31" s="90">
        <v>0</v>
      </c>
      <c r="E31" s="90">
        <f t="shared" si="8"/>
        <v>0</v>
      </c>
      <c r="F31" s="90">
        <v>0</v>
      </c>
      <c r="G31" s="90">
        <v>0</v>
      </c>
      <c r="H31" s="90">
        <f t="shared" si="5"/>
        <v>0</v>
      </c>
    </row>
    <row r="32" spans="1:8" ht="10.5">
      <c r="A32" s="94" t="s">
        <v>547</v>
      </c>
      <c r="B32" s="77" t="s">
        <v>548</v>
      </c>
      <c r="C32" s="90">
        <v>0</v>
      </c>
      <c r="D32" s="90">
        <v>0</v>
      </c>
      <c r="E32" s="90">
        <f t="shared" si="8"/>
        <v>0</v>
      </c>
      <c r="F32" s="90">
        <v>0</v>
      </c>
      <c r="G32" s="90">
        <v>0</v>
      </c>
      <c r="H32" s="90">
        <f t="shared" si="5"/>
        <v>0</v>
      </c>
    </row>
    <row r="33" spans="1:8" ht="10.5">
      <c r="A33" s="94" t="s">
        <v>549</v>
      </c>
      <c r="B33" s="77" t="s">
        <v>550</v>
      </c>
      <c r="C33" s="90">
        <v>0</v>
      </c>
      <c r="D33" s="90">
        <v>0</v>
      </c>
      <c r="E33" s="90">
        <f t="shared" si="8"/>
        <v>0</v>
      </c>
      <c r="F33" s="90">
        <v>0</v>
      </c>
      <c r="G33" s="90">
        <v>0</v>
      </c>
      <c r="H33" s="90">
        <f t="shared" si="5"/>
        <v>0</v>
      </c>
    </row>
    <row r="34" spans="1:8" ht="10.5">
      <c r="A34" s="94" t="s">
        <v>551</v>
      </c>
      <c r="B34" s="77" t="s">
        <v>552</v>
      </c>
      <c r="C34" s="90">
        <v>0</v>
      </c>
      <c r="D34" s="90">
        <v>0</v>
      </c>
      <c r="E34" s="90">
        <f t="shared" si="8"/>
        <v>0</v>
      </c>
      <c r="F34" s="90">
        <v>0</v>
      </c>
      <c r="G34" s="90">
        <v>0</v>
      </c>
      <c r="H34" s="90">
        <f t="shared" si="5"/>
        <v>0</v>
      </c>
    </row>
    <row r="35" spans="1:8" ht="5.15" customHeight="1">
      <c r="A35" s="95"/>
      <c r="B35" s="75"/>
      <c r="C35" s="89"/>
      <c r="D35" s="89"/>
      <c r="E35" s="89"/>
      <c r="F35" s="89"/>
      <c r="G35" s="89"/>
      <c r="H35" s="89"/>
    </row>
    <row r="36" spans="1:8" ht="13">
      <c r="A36" s="357" t="s">
        <v>553</v>
      </c>
      <c r="B36" s="372"/>
      <c r="C36" s="89">
        <f>SUM(C37:C40)</f>
        <v>0</v>
      </c>
      <c r="D36" s="89">
        <f>SUM(D37:D40)</f>
        <v>0</v>
      </c>
      <c r="E36" s="89">
        <f t="shared" ref="E36" si="9">SUM(E37:E40)</f>
        <v>0</v>
      </c>
      <c r="F36" s="89">
        <f>SUM(F37:F40)</f>
        <v>0</v>
      </c>
      <c r="G36" s="89">
        <f>SUM(G37:G40)</f>
        <v>0</v>
      </c>
      <c r="H36" s="89">
        <f t="shared" si="5"/>
        <v>0</v>
      </c>
    </row>
    <row r="37" spans="1:8" ht="10.5">
      <c r="A37" s="94" t="s">
        <v>554</v>
      </c>
      <c r="B37" s="77" t="s">
        <v>555</v>
      </c>
      <c r="C37" s="90">
        <v>0</v>
      </c>
      <c r="D37" s="90">
        <v>0</v>
      </c>
      <c r="E37" s="90">
        <f>C37+D37</f>
        <v>0</v>
      </c>
      <c r="F37" s="90">
        <v>0</v>
      </c>
      <c r="G37" s="90">
        <v>0</v>
      </c>
      <c r="H37" s="90">
        <f t="shared" si="5"/>
        <v>0</v>
      </c>
    </row>
    <row r="38" spans="1:8" ht="20">
      <c r="A38" s="94" t="s">
        <v>556</v>
      </c>
      <c r="B38" s="96" t="s">
        <v>557</v>
      </c>
      <c r="C38" s="90">
        <v>0</v>
      </c>
      <c r="D38" s="90">
        <v>0</v>
      </c>
      <c r="E38" s="90">
        <f t="shared" ref="E38:E40" si="10">C38+D38</f>
        <v>0</v>
      </c>
      <c r="F38" s="90">
        <v>0</v>
      </c>
      <c r="G38" s="90">
        <v>0</v>
      </c>
      <c r="H38" s="90">
        <f t="shared" si="5"/>
        <v>0</v>
      </c>
    </row>
    <row r="39" spans="1:8" ht="10.5">
      <c r="A39" s="94" t="s">
        <v>558</v>
      </c>
      <c r="B39" s="77" t="s">
        <v>559</v>
      </c>
      <c r="C39" s="90">
        <v>0</v>
      </c>
      <c r="D39" s="90">
        <v>0</v>
      </c>
      <c r="E39" s="90">
        <f t="shared" si="10"/>
        <v>0</v>
      </c>
      <c r="F39" s="90">
        <v>0</v>
      </c>
      <c r="G39" s="90">
        <v>0</v>
      </c>
      <c r="H39" s="90">
        <f t="shared" si="5"/>
        <v>0</v>
      </c>
    </row>
    <row r="40" spans="1:8" ht="10.5">
      <c r="A40" s="94" t="s">
        <v>560</v>
      </c>
      <c r="B40" s="77" t="s">
        <v>561</v>
      </c>
      <c r="C40" s="90">
        <v>0</v>
      </c>
      <c r="D40" s="90">
        <v>0</v>
      </c>
      <c r="E40" s="90">
        <f t="shared" si="10"/>
        <v>0</v>
      </c>
      <c r="F40" s="90">
        <v>0</v>
      </c>
      <c r="G40" s="90">
        <v>0</v>
      </c>
      <c r="H40" s="90">
        <f t="shared" si="5"/>
        <v>0</v>
      </c>
    </row>
    <row r="41" spans="1:8" ht="5.15" customHeight="1">
      <c r="A41" s="95"/>
      <c r="B41" s="75"/>
      <c r="C41" s="89"/>
      <c r="D41" s="89"/>
      <c r="E41" s="89"/>
      <c r="F41" s="89"/>
      <c r="G41" s="89"/>
      <c r="H41" s="89"/>
    </row>
    <row r="42" spans="1:8" ht="13">
      <c r="A42" s="357" t="s">
        <v>562</v>
      </c>
      <c r="B42" s="372"/>
      <c r="C42" s="89">
        <f>C43+C53+C62+C73</f>
        <v>0</v>
      </c>
      <c r="D42" s="89">
        <f>D43+D53+D62+D73</f>
        <v>48352927.940000005</v>
      </c>
      <c r="E42" s="89">
        <f>E43+E53+E62+E73</f>
        <v>48352927.940000005</v>
      </c>
      <c r="F42" s="89">
        <f>F43+F53+F62+F73</f>
        <v>30133803.459999997</v>
      </c>
      <c r="G42" s="89">
        <f>G43+G53+G62+G73</f>
        <v>30133803.459999997</v>
      </c>
      <c r="H42" s="89">
        <f>E42-F42</f>
        <v>18219124.480000008</v>
      </c>
    </row>
    <row r="43" spans="1:8" ht="13">
      <c r="A43" s="357" t="s">
        <v>502</v>
      </c>
      <c r="B43" s="372"/>
      <c r="C43" s="89">
        <f>SUM(C44:C51)</f>
        <v>0</v>
      </c>
      <c r="D43" s="89">
        <f>SUM(D44:D51)</f>
        <v>575494.69999999995</v>
      </c>
      <c r="E43" s="89">
        <f t="shared" ref="E43" si="11">SUM(E44:E51)</f>
        <v>575494.69999999995</v>
      </c>
      <c r="F43" s="89">
        <f>SUM(F44:F51)</f>
        <v>449347.24</v>
      </c>
      <c r="G43" s="89">
        <f>SUM(G44:G51)</f>
        <v>449347.24</v>
      </c>
      <c r="H43" s="89">
        <f t="shared" si="5"/>
        <v>126147.45999999996</v>
      </c>
    </row>
    <row r="44" spans="1:8" ht="10.5">
      <c r="A44" s="94" t="s">
        <v>563</v>
      </c>
      <c r="B44" s="77" t="s">
        <v>504</v>
      </c>
      <c r="C44" s="90">
        <v>0</v>
      </c>
      <c r="D44" s="90">
        <v>0</v>
      </c>
      <c r="E44" s="90">
        <f>C44+D44</f>
        <v>0</v>
      </c>
      <c r="F44" s="90">
        <v>0</v>
      </c>
      <c r="G44" s="90">
        <v>0</v>
      </c>
      <c r="H44" s="90">
        <f t="shared" si="5"/>
        <v>0</v>
      </c>
    </row>
    <row r="45" spans="1:8" ht="10.5">
      <c r="A45" s="94" t="s">
        <v>564</v>
      </c>
      <c r="B45" s="77" t="s">
        <v>506</v>
      </c>
      <c r="C45" s="90">
        <v>0</v>
      </c>
      <c r="D45" s="90">
        <v>0</v>
      </c>
      <c r="E45" s="90">
        <f t="shared" ref="E45:E51" si="12">C45+D45</f>
        <v>0</v>
      </c>
      <c r="F45" s="90">
        <v>0</v>
      </c>
      <c r="G45" s="90">
        <v>0</v>
      </c>
      <c r="H45" s="90">
        <f t="shared" si="5"/>
        <v>0</v>
      </c>
    </row>
    <row r="46" spans="1:8" ht="10.5">
      <c r="A46" s="94" t="s">
        <v>565</v>
      </c>
      <c r="B46" s="77" t="s">
        <v>508</v>
      </c>
      <c r="C46" s="90">
        <v>0</v>
      </c>
      <c r="D46" s="313">
        <v>575494.69999999995</v>
      </c>
      <c r="E46" s="90">
        <f t="shared" si="12"/>
        <v>575494.69999999995</v>
      </c>
      <c r="F46" s="313">
        <v>449347.24</v>
      </c>
      <c r="G46" s="313">
        <v>449347.24</v>
      </c>
      <c r="H46" s="90">
        <f t="shared" si="5"/>
        <v>126147.45999999996</v>
      </c>
    </row>
    <row r="47" spans="1:8" ht="10.5">
      <c r="A47" s="94" t="s">
        <v>566</v>
      </c>
      <c r="B47" s="77" t="s">
        <v>510</v>
      </c>
      <c r="C47" s="90">
        <v>0</v>
      </c>
      <c r="D47" s="90">
        <v>0</v>
      </c>
      <c r="E47" s="90">
        <f t="shared" si="12"/>
        <v>0</v>
      </c>
      <c r="F47" s="90">
        <v>0</v>
      </c>
      <c r="G47" s="90">
        <v>0</v>
      </c>
      <c r="H47" s="90">
        <f t="shared" si="5"/>
        <v>0</v>
      </c>
    </row>
    <row r="48" spans="1:8" ht="10.5">
      <c r="A48" s="94" t="s">
        <v>567</v>
      </c>
      <c r="B48" s="77" t="s">
        <v>512</v>
      </c>
      <c r="C48" s="90">
        <v>0</v>
      </c>
      <c r="D48" s="90">
        <v>0</v>
      </c>
      <c r="E48" s="90">
        <f t="shared" si="12"/>
        <v>0</v>
      </c>
      <c r="F48" s="90">
        <v>0</v>
      </c>
      <c r="G48" s="90">
        <v>0</v>
      </c>
      <c r="H48" s="90">
        <f t="shared" si="5"/>
        <v>0</v>
      </c>
    </row>
    <row r="49" spans="1:8" ht="10.5">
      <c r="A49" s="94" t="s">
        <v>568</v>
      </c>
      <c r="B49" s="77" t="s">
        <v>514</v>
      </c>
      <c r="C49" s="90">
        <v>0</v>
      </c>
      <c r="D49" s="90">
        <v>0</v>
      </c>
      <c r="E49" s="90">
        <f t="shared" si="12"/>
        <v>0</v>
      </c>
      <c r="F49" s="90">
        <v>0</v>
      </c>
      <c r="G49" s="90">
        <v>0</v>
      </c>
      <c r="H49" s="90">
        <f t="shared" si="5"/>
        <v>0</v>
      </c>
    </row>
    <row r="50" spans="1:8" ht="10.5">
      <c r="A50" s="94" t="s">
        <v>569</v>
      </c>
      <c r="B50" s="77" t="s">
        <v>516</v>
      </c>
      <c r="C50" s="90">
        <v>0</v>
      </c>
      <c r="D50" s="90">
        <v>0</v>
      </c>
      <c r="E50" s="90">
        <f t="shared" si="12"/>
        <v>0</v>
      </c>
      <c r="F50" s="90">
        <v>0</v>
      </c>
      <c r="G50" s="90">
        <v>0</v>
      </c>
      <c r="H50" s="90">
        <f t="shared" si="5"/>
        <v>0</v>
      </c>
    </row>
    <row r="51" spans="1:8" ht="10.5">
      <c r="A51" s="94" t="s">
        <v>570</v>
      </c>
      <c r="B51" s="77" t="s">
        <v>518</v>
      </c>
      <c r="C51" s="90">
        <v>0</v>
      </c>
      <c r="D51" s="90">
        <v>0</v>
      </c>
      <c r="E51" s="90">
        <f t="shared" si="12"/>
        <v>0</v>
      </c>
      <c r="F51" s="90">
        <v>0</v>
      </c>
      <c r="G51" s="90">
        <v>0</v>
      </c>
      <c r="H51" s="90">
        <f t="shared" si="5"/>
        <v>0</v>
      </c>
    </row>
    <row r="52" spans="1:8" ht="5.15" customHeight="1">
      <c r="A52" s="95"/>
      <c r="B52" s="75"/>
      <c r="C52" s="89"/>
      <c r="D52" s="89"/>
      <c r="E52" s="89"/>
      <c r="F52" s="89"/>
      <c r="G52" s="89"/>
      <c r="H52" s="89"/>
    </row>
    <row r="53" spans="1:8" ht="13">
      <c r="A53" s="357" t="s">
        <v>519</v>
      </c>
      <c r="B53" s="372"/>
      <c r="C53" s="89">
        <f>SUM(C54:C60)</f>
        <v>0</v>
      </c>
      <c r="D53" s="89">
        <f>SUM(D54:D60)</f>
        <v>47777433.240000002</v>
      </c>
      <c r="E53" s="89">
        <f>SUM(E54:E60)</f>
        <v>47777433.240000002</v>
      </c>
      <c r="F53" s="89">
        <f>SUM(F54:F60)</f>
        <v>29684456.219999999</v>
      </c>
      <c r="G53" s="89">
        <f>SUM(G54:G60)</f>
        <v>29684456.219999999</v>
      </c>
      <c r="H53" s="89">
        <f>E53-F53</f>
        <v>18092977.020000003</v>
      </c>
    </row>
    <row r="54" spans="1:8" ht="10.5">
      <c r="A54" s="94" t="s">
        <v>571</v>
      </c>
      <c r="B54" s="77" t="s">
        <v>521</v>
      </c>
      <c r="C54" s="90">
        <v>0</v>
      </c>
      <c r="D54" s="90">
        <v>0</v>
      </c>
      <c r="E54" s="90">
        <f>C54+D54</f>
        <v>0</v>
      </c>
      <c r="F54" s="90">
        <v>0</v>
      </c>
      <c r="G54" s="90">
        <v>0</v>
      </c>
      <c r="H54" s="90">
        <f t="shared" si="5"/>
        <v>0</v>
      </c>
    </row>
    <row r="55" spans="1:8" ht="10.5">
      <c r="A55" s="94" t="s">
        <v>572</v>
      </c>
      <c r="B55" s="77" t="s">
        <v>523</v>
      </c>
      <c r="C55" s="90">
        <v>0</v>
      </c>
      <c r="D55" s="90">
        <v>0</v>
      </c>
      <c r="E55" s="90">
        <f t="shared" ref="E55:E60" si="13">C55+D55</f>
        <v>0</v>
      </c>
      <c r="F55" s="90">
        <v>0</v>
      </c>
      <c r="G55" s="90">
        <v>0</v>
      </c>
      <c r="H55" s="90">
        <f t="shared" si="5"/>
        <v>0</v>
      </c>
    </row>
    <row r="56" spans="1:8" ht="10.5">
      <c r="A56" s="94" t="s">
        <v>573</v>
      </c>
      <c r="B56" s="77" t="s">
        <v>525</v>
      </c>
      <c r="C56" s="90">
        <v>0</v>
      </c>
      <c r="D56" s="90">
        <v>0</v>
      </c>
      <c r="E56" s="90">
        <f>C56+D56</f>
        <v>0</v>
      </c>
      <c r="F56" s="90">
        <v>0</v>
      </c>
      <c r="G56" s="90">
        <v>0</v>
      </c>
      <c r="H56" s="90">
        <f>E56-F56</f>
        <v>0</v>
      </c>
    </row>
    <row r="57" spans="1:8" ht="10.5">
      <c r="A57" s="94" t="s">
        <v>574</v>
      </c>
      <c r="B57" s="77" t="s">
        <v>527</v>
      </c>
      <c r="C57" s="90">
        <v>0</v>
      </c>
      <c r="D57" s="90">
        <v>0</v>
      </c>
      <c r="E57" s="90">
        <f t="shared" si="13"/>
        <v>0</v>
      </c>
      <c r="F57" s="90">
        <v>0</v>
      </c>
      <c r="G57" s="90">
        <v>0</v>
      </c>
      <c r="H57" s="90">
        <f t="shared" si="5"/>
        <v>0</v>
      </c>
    </row>
    <row r="58" spans="1:8" ht="10.5">
      <c r="A58" s="94" t="s">
        <v>575</v>
      </c>
      <c r="B58" s="77" t="s">
        <v>529</v>
      </c>
      <c r="C58" s="90">
        <v>0</v>
      </c>
      <c r="D58" s="311">
        <v>47777433.240000002</v>
      </c>
      <c r="E58" s="90">
        <f t="shared" si="13"/>
        <v>47777433.240000002</v>
      </c>
      <c r="F58" s="313">
        <v>29684456.219999999</v>
      </c>
      <c r="G58" s="313">
        <v>29684456.219999999</v>
      </c>
      <c r="H58" s="90">
        <f t="shared" si="5"/>
        <v>18092977.020000003</v>
      </c>
    </row>
    <row r="59" spans="1:8" ht="10.5">
      <c r="A59" s="94" t="s">
        <v>576</v>
      </c>
      <c r="B59" s="77" t="s">
        <v>531</v>
      </c>
      <c r="C59" s="90">
        <v>0</v>
      </c>
      <c r="D59" s="90">
        <v>0</v>
      </c>
      <c r="E59" s="90">
        <f t="shared" si="13"/>
        <v>0</v>
      </c>
      <c r="F59" s="90">
        <v>0</v>
      </c>
      <c r="G59" s="90">
        <v>0</v>
      </c>
      <c r="H59" s="90">
        <f t="shared" si="5"/>
        <v>0</v>
      </c>
    </row>
    <row r="60" spans="1:8" ht="10.5">
      <c r="A60" s="94" t="s">
        <v>577</v>
      </c>
      <c r="B60" s="77" t="s">
        <v>533</v>
      </c>
      <c r="C60" s="90">
        <v>0</v>
      </c>
      <c r="D60" s="90">
        <v>0</v>
      </c>
      <c r="E60" s="90">
        <f t="shared" si="13"/>
        <v>0</v>
      </c>
      <c r="F60" s="90">
        <v>0</v>
      </c>
      <c r="G60" s="90">
        <v>0</v>
      </c>
      <c r="H60" s="90">
        <f t="shared" si="5"/>
        <v>0</v>
      </c>
    </row>
    <row r="61" spans="1:8" ht="5.15" customHeight="1">
      <c r="A61" s="95"/>
      <c r="B61" s="75"/>
      <c r="C61" s="89"/>
      <c r="D61" s="89"/>
      <c r="E61" s="89"/>
      <c r="F61" s="89"/>
      <c r="G61" s="89"/>
      <c r="H61" s="89"/>
    </row>
    <row r="62" spans="1:8" ht="13">
      <c r="A62" s="357" t="s">
        <v>534</v>
      </c>
      <c r="B62" s="372"/>
      <c r="C62" s="89">
        <f>SUM(C63:C71)</f>
        <v>0</v>
      </c>
      <c r="D62" s="89">
        <f>SUM(D63:D71)</f>
        <v>0</v>
      </c>
      <c r="E62" s="89">
        <f t="shared" ref="E62" si="14">SUM(E63:E71)</f>
        <v>0</v>
      </c>
      <c r="F62" s="89">
        <f>SUM(F63:F71)</f>
        <v>0</v>
      </c>
      <c r="G62" s="89">
        <f>SUM(G63:G71)</f>
        <v>0</v>
      </c>
      <c r="H62" s="89">
        <f t="shared" si="5"/>
        <v>0</v>
      </c>
    </row>
    <row r="63" spans="1:8" ht="10.5">
      <c r="A63" s="94" t="s">
        <v>578</v>
      </c>
      <c r="B63" s="77" t="s">
        <v>536</v>
      </c>
      <c r="C63" s="90">
        <v>0</v>
      </c>
      <c r="D63" s="90">
        <v>0</v>
      </c>
      <c r="E63" s="90">
        <f>C63+D63</f>
        <v>0</v>
      </c>
      <c r="F63" s="90">
        <v>0</v>
      </c>
      <c r="G63" s="90">
        <v>0</v>
      </c>
      <c r="H63" s="90">
        <f t="shared" si="5"/>
        <v>0</v>
      </c>
    </row>
    <row r="64" spans="1:8" ht="10.5">
      <c r="A64" s="94" t="s">
        <v>579</v>
      </c>
      <c r="B64" s="77" t="s">
        <v>538</v>
      </c>
      <c r="C64" s="90">
        <v>0</v>
      </c>
      <c r="D64" s="90">
        <v>0</v>
      </c>
      <c r="E64" s="90">
        <f t="shared" ref="E64:E71" si="15">C64+D64</f>
        <v>0</v>
      </c>
      <c r="F64" s="90">
        <v>0</v>
      </c>
      <c r="G64" s="90">
        <v>0</v>
      </c>
      <c r="H64" s="90">
        <f t="shared" si="5"/>
        <v>0</v>
      </c>
    </row>
    <row r="65" spans="1:8" ht="10.5">
      <c r="A65" s="94" t="s">
        <v>580</v>
      </c>
      <c r="B65" s="77" t="s">
        <v>540</v>
      </c>
      <c r="C65" s="90">
        <v>0</v>
      </c>
      <c r="D65" s="90">
        <v>0</v>
      </c>
      <c r="E65" s="90">
        <f t="shared" si="15"/>
        <v>0</v>
      </c>
      <c r="F65" s="90">
        <v>0</v>
      </c>
      <c r="G65" s="90">
        <v>0</v>
      </c>
      <c r="H65" s="90">
        <f t="shared" si="5"/>
        <v>0</v>
      </c>
    </row>
    <row r="66" spans="1:8" ht="10.5">
      <c r="A66" s="94" t="s">
        <v>581</v>
      </c>
      <c r="B66" s="77" t="s">
        <v>542</v>
      </c>
      <c r="C66" s="90">
        <v>0</v>
      </c>
      <c r="D66" s="90">
        <v>0</v>
      </c>
      <c r="E66" s="90">
        <f t="shared" si="15"/>
        <v>0</v>
      </c>
      <c r="F66" s="90">
        <v>0</v>
      </c>
      <c r="G66" s="90">
        <v>0</v>
      </c>
      <c r="H66" s="90">
        <f t="shared" si="5"/>
        <v>0</v>
      </c>
    </row>
    <row r="67" spans="1:8" ht="10.5">
      <c r="A67" s="94" t="s">
        <v>582</v>
      </c>
      <c r="B67" s="77" t="s">
        <v>544</v>
      </c>
      <c r="C67" s="90">
        <v>0</v>
      </c>
      <c r="D67" s="90">
        <v>0</v>
      </c>
      <c r="E67" s="90">
        <f t="shared" si="15"/>
        <v>0</v>
      </c>
      <c r="F67" s="90">
        <v>0</v>
      </c>
      <c r="G67" s="90">
        <v>0</v>
      </c>
      <c r="H67" s="90">
        <f t="shared" si="5"/>
        <v>0</v>
      </c>
    </row>
    <row r="68" spans="1:8" ht="10.5">
      <c r="A68" s="94" t="s">
        <v>583</v>
      </c>
      <c r="B68" s="77" t="s">
        <v>546</v>
      </c>
      <c r="C68" s="90">
        <v>0</v>
      </c>
      <c r="D68" s="90">
        <v>0</v>
      </c>
      <c r="E68" s="90">
        <f t="shared" si="15"/>
        <v>0</v>
      </c>
      <c r="F68" s="90">
        <v>0</v>
      </c>
      <c r="G68" s="90">
        <v>0</v>
      </c>
      <c r="H68" s="90">
        <f t="shared" si="5"/>
        <v>0</v>
      </c>
    </row>
    <row r="69" spans="1:8" ht="10.5">
      <c r="A69" s="94" t="s">
        <v>584</v>
      </c>
      <c r="B69" s="77" t="s">
        <v>548</v>
      </c>
      <c r="C69" s="90">
        <v>0</v>
      </c>
      <c r="D69" s="90">
        <v>0</v>
      </c>
      <c r="E69" s="90">
        <f t="shared" si="15"/>
        <v>0</v>
      </c>
      <c r="F69" s="90">
        <v>0</v>
      </c>
      <c r="G69" s="90">
        <v>0</v>
      </c>
      <c r="H69" s="90">
        <f t="shared" si="5"/>
        <v>0</v>
      </c>
    </row>
    <row r="70" spans="1:8" ht="10.5">
      <c r="A70" s="94" t="s">
        <v>585</v>
      </c>
      <c r="B70" s="77" t="s">
        <v>550</v>
      </c>
      <c r="C70" s="90">
        <v>0</v>
      </c>
      <c r="D70" s="90">
        <v>0</v>
      </c>
      <c r="E70" s="90">
        <f t="shared" si="15"/>
        <v>0</v>
      </c>
      <c r="F70" s="90">
        <v>0</v>
      </c>
      <c r="G70" s="90">
        <v>0</v>
      </c>
      <c r="H70" s="90">
        <f t="shared" si="5"/>
        <v>0</v>
      </c>
    </row>
    <row r="71" spans="1:8" ht="10.5">
      <c r="A71" s="94" t="s">
        <v>586</v>
      </c>
      <c r="B71" s="77" t="s">
        <v>552</v>
      </c>
      <c r="C71" s="90">
        <v>0</v>
      </c>
      <c r="D71" s="90">
        <v>0</v>
      </c>
      <c r="E71" s="90">
        <f t="shared" si="15"/>
        <v>0</v>
      </c>
      <c r="F71" s="90">
        <v>0</v>
      </c>
      <c r="G71" s="90">
        <v>0</v>
      </c>
      <c r="H71" s="90">
        <f t="shared" si="5"/>
        <v>0</v>
      </c>
    </row>
    <row r="72" spans="1:8" ht="5.15" customHeight="1">
      <c r="A72" s="95"/>
      <c r="B72" s="75"/>
      <c r="C72" s="89"/>
      <c r="D72" s="89"/>
      <c r="E72" s="89"/>
      <c r="F72" s="89"/>
      <c r="G72" s="89"/>
      <c r="H72" s="89"/>
    </row>
    <row r="73" spans="1:8" ht="13">
      <c r="A73" s="357" t="s">
        <v>553</v>
      </c>
      <c r="B73" s="372"/>
      <c r="C73" s="89">
        <f>SUM(C74:C77)</f>
        <v>0</v>
      </c>
      <c r="D73" s="89">
        <f>SUM(D74:D77)</f>
        <v>0</v>
      </c>
      <c r="E73" s="89">
        <f t="shared" ref="E73" si="16">SUM(E74:E77)</f>
        <v>0</v>
      </c>
      <c r="F73" s="89">
        <f>SUM(F74:F77)</f>
        <v>0</v>
      </c>
      <c r="G73" s="89">
        <f>SUM(G74:G77)</f>
        <v>0</v>
      </c>
      <c r="H73" s="89">
        <f t="shared" ref="H73:H77" si="17">E73-F73</f>
        <v>0</v>
      </c>
    </row>
    <row r="74" spans="1:8" ht="10.5">
      <c r="A74" s="94" t="s">
        <v>587</v>
      </c>
      <c r="B74" s="77" t="s">
        <v>555</v>
      </c>
      <c r="C74" s="90">
        <v>0</v>
      </c>
      <c r="D74" s="90">
        <v>0</v>
      </c>
      <c r="E74" s="90">
        <f>C74+D74</f>
        <v>0</v>
      </c>
      <c r="F74" s="90">
        <v>0</v>
      </c>
      <c r="G74" s="90">
        <v>0</v>
      </c>
      <c r="H74" s="90">
        <f t="shared" si="17"/>
        <v>0</v>
      </c>
    </row>
    <row r="75" spans="1:8" ht="20">
      <c r="A75" s="94" t="s">
        <v>588</v>
      </c>
      <c r="B75" s="96" t="s">
        <v>557</v>
      </c>
      <c r="C75" s="90">
        <v>0</v>
      </c>
      <c r="D75" s="90">
        <v>0</v>
      </c>
      <c r="E75" s="90">
        <f t="shared" ref="E75:E77" si="18">C75+D75</f>
        <v>0</v>
      </c>
      <c r="F75" s="90">
        <v>0</v>
      </c>
      <c r="G75" s="90">
        <v>0</v>
      </c>
      <c r="H75" s="90">
        <f t="shared" si="17"/>
        <v>0</v>
      </c>
    </row>
    <row r="76" spans="1:8" ht="10.5">
      <c r="A76" s="94" t="s">
        <v>589</v>
      </c>
      <c r="B76" s="77" t="s">
        <v>559</v>
      </c>
      <c r="C76" s="90">
        <v>0</v>
      </c>
      <c r="D76" s="90">
        <v>0</v>
      </c>
      <c r="E76" s="90">
        <f t="shared" si="18"/>
        <v>0</v>
      </c>
      <c r="F76" s="90">
        <v>0</v>
      </c>
      <c r="G76" s="90">
        <v>0</v>
      </c>
      <c r="H76" s="90">
        <f t="shared" si="17"/>
        <v>0</v>
      </c>
    </row>
    <row r="77" spans="1:8" ht="10.5">
      <c r="A77" s="94" t="s">
        <v>590</v>
      </c>
      <c r="B77" s="77" t="s">
        <v>561</v>
      </c>
      <c r="C77" s="90">
        <v>0</v>
      </c>
      <c r="D77" s="90">
        <v>0</v>
      </c>
      <c r="E77" s="90">
        <f t="shared" si="18"/>
        <v>0</v>
      </c>
      <c r="F77" s="90">
        <v>0</v>
      </c>
      <c r="G77" s="90">
        <v>0</v>
      </c>
      <c r="H77" s="90">
        <f t="shared" si="17"/>
        <v>0</v>
      </c>
    </row>
    <row r="78" spans="1:8" ht="13">
      <c r="A78" s="357" t="s">
        <v>495</v>
      </c>
      <c r="B78" s="372"/>
      <c r="C78" s="89">
        <f t="shared" ref="C78:H78" si="19">C5+C42</f>
        <v>60646162.32</v>
      </c>
      <c r="D78" s="89">
        <f t="shared" ref="D78" si="20">D5+D42</f>
        <v>55891761.480000004</v>
      </c>
      <c r="E78" s="89">
        <f t="shared" si="19"/>
        <v>116537923.80000001</v>
      </c>
      <c r="F78" s="89">
        <f t="shared" ref="F78:G78" si="21">F5+F42</f>
        <v>67221762.340000004</v>
      </c>
      <c r="G78" s="89">
        <f t="shared" si="21"/>
        <v>67221762.340000004</v>
      </c>
      <c r="H78" s="89">
        <f t="shared" si="19"/>
        <v>49316161.460000008</v>
      </c>
    </row>
    <row r="79" spans="1:8" ht="5.15" customHeight="1">
      <c r="A79" s="97"/>
      <c r="B79" s="98"/>
      <c r="C79" s="99"/>
      <c r="D79" s="99"/>
      <c r="E79" s="99"/>
      <c r="F79" s="99"/>
      <c r="G79" s="99"/>
      <c r="H79" s="99"/>
    </row>
    <row r="81" spans="1:8">
      <c r="A81" s="226" t="s">
        <v>627</v>
      </c>
      <c r="B81" s="222"/>
      <c r="C81" s="222"/>
      <c r="D81" s="222"/>
      <c r="E81" s="222"/>
      <c r="F81" s="222"/>
      <c r="G81" s="222"/>
      <c r="H81" s="222"/>
    </row>
    <row r="82" spans="1:8">
      <c r="A82" s="222"/>
      <c r="B82" s="222"/>
      <c r="C82" s="222"/>
      <c r="D82" s="222"/>
      <c r="E82" s="222"/>
      <c r="F82" s="222"/>
      <c r="G82" s="222"/>
      <c r="H82" s="222"/>
    </row>
    <row r="83" spans="1:8">
      <c r="A83" s="222"/>
      <c r="B83" s="222"/>
      <c r="C83" s="222"/>
      <c r="D83" s="222"/>
      <c r="E83" s="222"/>
      <c r="F83" s="222"/>
      <c r="G83" s="222"/>
      <c r="H83" s="222"/>
    </row>
    <row r="84" spans="1:8">
      <c r="A84" s="222"/>
      <c r="B84" s="222"/>
      <c r="C84" s="222"/>
      <c r="D84" s="222"/>
      <c r="E84" s="222"/>
      <c r="F84" s="222"/>
      <c r="G84" s="222"/>
      <c r="H84" s="222"/>
    </row>
    <row r="85" spans="1:8">
      <c r="A85" s="222"/>
      <c r="B85" s="222"/>
      <c r="C85" s="222"/>
      <c r="D85" s="222"/>
      <c r="E85" s="222"/>
      <c r="F85" s="222"/>
      <c r="G85" s="222"/>
      <c r="H85" s="222"/>
    </row>
    <row r="86" spans="1:8" ht="12.5">
      <c r="A86" s="222"/>
      <c r="B86" s="227" t="s">
        <v>628</v>
      </c>
      <c r="C86" s="233"/>
      <c r="D86" s="234"/>
      <c r="E86" s="234"/>
      <c r="F86" s="345" t="s">
        <v>625</v>
      </c>
      <c r="G86" s="345"/>
      <c r="H86" s="345"/>
    </row>
    <row r="87" spans="1:8" ht="12.5">
      <c r="A87" s="222"/>
      <c r="B87" s="227" t="s">
        <v>624</v>
      </c>
      <c r="C87" s="233"/>
      <c r="D87" s="233"/>
      <c r="E87" s="233"/>
      <c r="F87" s="347" t="s">
        <v>623</v>
      </c>
      <c r="G87" s="347"/>
      <c r="H87" s="347"/>
    </row>
    <row r="88" spans="1:8" ht="12.5">
      <c r="A88" s="222"/>
      <c r="B88" s="227" t="s">
        <v>621</v>
      </c>
      <c r="C88" s="233"/>
      <c r="D88" s="233"/>
      <c r="E88" s="233"/>
      <c r="F88" s="347" t="s">
        <v>699</v>
      </c>
      <c r="G88" s="347"/>
      <c r="H88" s="347"/>
    </row>
    <row r="89" spans="1:8">
      <c r="A89" s="222"/>
      <c r="B89" s="222"/>
      <c r="C89" s="222"/>
      <c r="D89" s="222"/>
      <c r="E89" s="222"/>
      <c r="F89" s="222"/>
      <c r="G89" s="222"/>
      <c r="H89" s="222"/>
    </row>
  </sheetData>
  <mergeCells count="18">
    <mergeCell ref="A53:B53"/>
    <mergeCell ref="A6:B6"/>
    <mergeCell ref="A1:H1"/>
    <mergeCell ref="A2:B2"/>
    <mergeCell ref="C2:G2"/>
    <mergeCell ref="A3:B3"/>
    <mergeCell ref="A5:B5"/>
    <mergeCell ref="A16:B16"/>
    <mergeCell ref="A25:B25"/>
    <mergeCell ref="A36:B36"/>
    <mergeCell ref="A42:B42"/>
    <mergeCell ref="A43:B43"/>
    <mergeCell ref="F86:H86"/>
    <mergeCell ref="F87:H87"/>
    <mergeCell ref="F88:H88"/>
    <mergeCell ref="A62:B62"/>
    <mergeCell ref="A73:B73"/>
    <mergeCell ref="A78:B7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90" zoomScaleNormal="90" workbookViewId="0">
      <selection activeCell="F26" sqref="F26"/>
    </sheetView>
  </sheetViews>
  <sheetFormatPr baseColWidth="10" defaultColWidth="10.81640625" defaultRowHeight="10"/>
  <cols>
    <col min="1" max="1" width="49.453125" style="100" customWidth="1"/>
    <col min="2" max="2" width="18.26953125" style="100" bestFit="1" customWidth="1"/>
    <col min="3" max="3" width="27.453125" style="100" bestFit="1" customWidth="1"/>
    <col min="4" max="4" width="18.54296875" style="100" bestFit="1" customWidth="1"/>
    <col min="5" max="5" width="21.453125" style="100" bestFit="1" customWidth="1"/>
    <col min="6" max="6" width="18.26953125" style="100" bestFit="1" customWidth="1"/>
    <col min="7" max="7" width="18.1796875" style="100" bestFit="1" customWidth="1"/>
    <col min="8" max="8" width="1.7265625" style="100" customWidth="1"/>
    <col min="9" max="9" width="15.7265625" style="100" bestFit="1" customWidth="1"/>
    <col min="10" max="10" width="14.1796875" style="100" bestFit="1" customWidth="1"/>
    <col min="11" max="13" width="15.1796875" style="100" bestFit="1" customWidth="1"/>
    <col min="14" max="14" width="12.81640625" style="100" bestFit="1" customWidth="1"/>
    <col min="15" max="15" width="12.1796875" style="100" bestFit="1" customWidth="1"/>
    <col min="16" max="16" width="10.81640625" style="100"/>
    <col min="17" max="17" width="14.1796875" style="100" bestFit="1" customWidth="1"/>
    <col min="18" max="18" width="13.453125" style="100" bestFit="1" customWidth="1"/>
    <col min="19" max="16384" width="10.81640625" style="100"/>
  </cols>
  <sheetData>
    <row r="1" spans="1:18" ht="69" customHeight="1">
      <c r="A1" s="380" t="s">
        <v>706</v>
      </c>
      <c r="B1" s="381"/>
      <c r="C1" s="381"/>
      <c r="D1" s="381"/>
      <c r="E1" s="381"/>
      <c r="F1" s="381"/>
      <c r="G1" s="382"/>
    </row>
    <row r="2" spans="1:18" ht="10.5">
      <c r="A2" s="101"/>
      <c r="B2" s="383" t="s">
        <v>292</v>
      </c>
      <c r="C2" s="383"/>
      <c r="D2" s="383"/>
      <c r="E2" s="383"/>
      <c r="F2" s="383"/>
      <c r="G2" s="102"/>
    </row>
    <row r="3" spans="1:18" ht="10.5">
      <c r="A3" s="103" t="s">
        <v>4</v>
      </c>
      <c r="B3" s="133" t="s">
        <v>293</v>
      </c>
      <c r="C3" s="133" t="s">
        <v>294</v>
      </c>
      <c r="D3" s="133" t="s">
        <v>295</v>
      </c>
      <c r="E3" s="132" t="s">
        <v>591</v>
      </c>
      <c r="F3" s="133" t="s">
        <v>200</v>
      </c>
      <c r="G3" s="104" t="s">
        <v>297</v>
      </c>
    </row>
    <row r="4" spans="1:18" s="205" customFormat="1" ht="10.5">
      <c r="A4" s="105" t="s">
        <v>592</v>
      </c>
      <c r="B4" s="106">
        <f>B5+B6+B7+B10+B11+B14</f>
        <v>40089333.200000003</v>
      </c>
      <c r="C4" s="106">
        <f>C5+C6+C7+C10+C11+C14</f>
        <v>4537808.0199999996</v>
      </c>
      <c r="D4" s="106">
        <f t="shared" ref="D4:F4" si="0">D5+D6+D7+D10+D11+D14</f>
        <v>44627141.219999999</v>
      </c>
      <c r="E4" s="106">
        <f t="shared" si="0"/>
        <v>27936947.460000001</v>
      </c>
      <c r="F4" s="106">
        <f t="shared" si="0"/>
        <v>27936947.460000001</v>
      </c>
      <c r="G4" s="106">
        <f>G5+G6+G7+G10+G11+G14</f>
        <v>16690193.759999998</v>
      </c>
      <c r="I4" s="206"/>
      <c r="J4" s="206"/>
      <c r="K4" s="206"/>
      <c r="L4" s="206"/>
      <c r="M4" s="206"/>
      <c r="N4" s="206"/>
    </row>
    <row r="5" spans="1:18">
      <c r="A5" s="108" t="s">
        <v>593</v>
      </c>
      <c r="B5" s="313">
        <v>40089333.200000003</v>
      </c>
      <c r="C5" s="313">
        <v>4537808.0199999996</v>
      </c>
      <c r="D5" s="299">
        <f>B5+C5</f>
        <v>44627141.219999999</v>
      </c>
      <c r="E5" s="313">
        <v>27936947.460000001</v>
      </c>
      <c r="F5" s="313">
        <v>27936947.460000001</v>
      </c>
      <c r="G5" s="116">
        <f>D5-E5</f>
        <v>16690193.759999998</v>
      </c>
      <c r="H5" s="107"/>
      <c r="I5" s="107"/>
      <c r="J5" s="107"/>
      <c r="K5" s="107"/>
      <c r="L5" s="107"/>
      <c r="M5" s="107"/>
      <c r="N5" s="107"/>
    </row>
    <row r="6" spans="1:18">
      <c r="A6" s="108" t="s">
        <v>594</v>
      </c>
      <c r="B6" s="109">
        <v>0</v>
      </c>
      <c r="C6" s="109">
        <v>0</v>
      </c>
      <c r="D6" s="109">
        <f>+C6+B6</f>
        <v>0</v>
      </c>
      <c r="E6" s="109">
        <v>0</v>
      </c>
      <c r="F6" s="110">
        <v>0</v>
      </c>
      <c r="G6" s="116">
        <f>+D6-E6</f>
        <v>0</v>
      </c>
      <c r="I6" s="112"/>
      <c r="J6" s="107"/>
      <c r="K6" s="107"/>
      <c r="L6" s="107"/>
      <c r="M6" s="107"/>
      <c r="N6" s="107"/>
      <c r="O6" s="113"/>
      <c r="Q6" s="107"/>
      <c r="R6" s="113"/>
    </row>
    <row r="7" spans="1:18">
      <c r="A7" s="114" t="s">
        <v>595</v>
      </c>
      <c r="B7" s="116">
        <f>SUM(B8:B9)</f>
        <v>0</v>
      </c>
      <c r="C7" s="116">
        <f t="shared" ref="C7:G7" si="1">SUM(C8:C9)</f>
        <v>0</v>
      </c>
      <c r="D7" s="116">
        <f t="shared" si="1"/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I7" s="107"/>
      <c r="J7" s="107"/>
      <c r="K7" s="107"/>
      <c r="L7" s="107"/>
      <c r="M7" s="107"/>
      <c r="N7" s="107"/>
      <c r="O7" s="113"/>
      <c r="Q7" s="107"/>
      <c r="R7" s="113"/>
    </row>
    <row r="8" spans="1:18">
      <c r="A8" s="115" t="s">
        <v>596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f t="shared" ref="G8:G15" si="2">D8-E8</f>
        <v>0</v>
      </c>
      <c r="I8" s="107"/>
      <c r="J8" s="107"/>
      <c r="K8" s="107"/>
      <c r="L8" s="107"/>
      <c r="M8" s="107"/>
      <c r="N8" s="107"/>
      <c r="O8" s="113"/>
      <c r="Q8" s="107"/>
      <c r="R8" s="113"/>
    </row>
    <row r="9" spans="1:18">
      <c r="A9" s="115" t="s">
        <v>597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f t="shared" si="2"/>
        <v>0</v>
      </c>
      <c r="I9" s="107"/>
      <c r="J9" s="107"/>
      <c r="K9" s="107"/>
      <c r="L9" s="107"/>
      <c r="M9" s="107"/>
      <c r="N9" s="107"/>
      <c r="O9" s="113"/>
      <c r="Q9" s="107"/>
      <c r="R9" s="113"/>
    </row>
    <row r="10" spans="1:18" ht="10.5">
      <c r="A10" s="108" t="s">
        <v>598</v>
      </c>
      <c r="B10" s="109">
        <v>0</v>
      </c>
      <c r="C10" s="109">
        <v>0</v>
      </c>
      <c r="D10" s="109">
        <f>+C10+B10</f>
        <v>0</v>
      </c>
      <c r="E10" s="109">
        <v>0</v>
      </c>
      <c r="F10" s="110">
        <v>0</v>
      </c>
      <c r="G10" s="116">
        <f>+D10-E10</f>
        <v>0</v>
      </c>
      <c r="I10" s="117"/>
      <c r="J10" s="107"/>
      <c r="K10" s="107"/>
      <c r="L10" s="107"/>
      <c r="M10" s="107"/>
      <c r="N10" s="107"/>
      <c r="O10" s="113"/>
      <c r="Q10" s="107"/>
      <c r="R10" s="113"/>
    </row>
    <row r="11" spans="1:18" ht="20">
      <c r="A11" s="114" t="s">
        <v>599</v>
      </c>
      <c r="B11" s="116">
        <f>SUM(B12:B13)</f>
        <v>0</v>
      </c>
      <c r="C11" s="116">
        <f t="shared" ref="C11:F11" si="3">SUM(C12:C13)</f>
        <v>0</v>
      </c>
      <c r="D11" s="116">
        <f t="shared" si="3"/>
        <v>0</v>
      </c>
      <c r="E11" s="116">
        <v>0</v>
      </c>
      <c r="F11" s="116">
        <f t="shared" si="3"/>
        <v>0</v>
      </c>
      <c r="G11" s="116">
        <f t="shared" si="2"/>
        <v>0</v>
      </c>
      <c r="I11" s="118"/>
      <c r="J11" s="107"/>
      <c r="K11" s="107"/>
      <c r="L11" s="107"/>
      <c r="M11" s="107"/>
      <c r="N11" s="107"/>
      <c r="O11" s="113"/>
      <c r="Q11" s="119"/>
      <c r="R11" s="113"/>
    </row>
    <row r="12" spans="1:18">
      <c r="A12" s="115" t="s">
        <v>600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f t="shared" si="2"/>
        <v>0</v>
      </c>
      <c r="I12" s="118"/>
      <c r="J12" s="107"/>
      <c r="K12" s="107"/>
      <c r="L12" s="107"/>
      <c r="M12" s="107"/>
      <c r="N12" s="107"/>
      <c r="O12" s="113"/>
    </row>
    <row r="13" spans="1:18">
      <c r="A13" s="115" t="s">
        <v>601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si="2"/>
        <v>0</v>
      </c>
      <c r="I13" s="118"/>
      <c r="J13" s="107"/>
      <c r="K13" s="107"/>
      <c r="L13" s="107"/>
      <c r="M13" s="107"/>
      <c r="N13" s="107"/>
    </row>
    <row r="14" spans="1:18">
      <c r="A14" s="114" t="s">
        <v>602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2"/>
        <v>0</v>
      </c>
      <c r="I14" s="118"/>
      <c r="J14" s="107"/>
      <c r="K14" s="107"/>
      <c r="L14" s="107"/>
      <c r="M14" s="107"/>
      <c r="N14" s="107"/>
    </row>
    <row r="15" spans="1:18">
      <c r="A15" s="114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f t="shared" si="2"/>
        <v>0</v>
      </c>
      <c r="I15" s="118"/>
      <c r="J15" s="107"/>
      <c r="K15" s="107"/>
      <c r="L15" s="107"/>
      <c r="M15" s="107"/>
      <c r="N15" s="107"/>
    </row>
    <row r="16" spans="1:18" s="205" customFormat="1" ht="10.5">
      <c r="A16" s="120" t="s">
        <v>603</v>
      </c>
      <c r="B16" s="111">
        <f>B17+B18+B19+B22+B23+B26</f>
        <v>0</v>
      </c>
      <c r="C16" s="111">
        <f>C17+C18+C19+C22+C23+C26</f>
        <v>38592494.409999996</v>
      </c>
      <c r="D16" s="111">
        <f t="shared" ref="D16:G16" si="4">D17+D18+D19+D22+D23+D26</f>
        <v>38592494.409999996</v>
      </c>
      <c r="E16" s="111">
        <f t="shared" si="4"/>
        <v>27537146.949999999</v>
      </c>
      <c r="F16" s="111">
        <f t="shared" si="4"/>
        <v>27537146.949999999</v>
      </c>
      <c r="G16" s="111">
        <f t="shared" si="4"/>
        <v>11055347.459999997</v>
      </c>
      <c r="I16" s="207"/>
      <c r="J16" s="206"/>
      <c r="K16" s="206"/>
      <c r="L16" s="206"/>
      <c r="M16" s="206"/>
      <c r="N16" s="206"/>
    </row>
    <row r="17" spans="1:14" ht="10.5">
      <c r="A17" s="108" t="s">
        <v>593</v>
      </c>
      <c r="B17" s="219">
        <v>0</v>
      </c>
      <c r="C17" s="312">
        <v>38592494.409999996</v>
      </c>
      <c r="D17" s="116">
        <f>+B17+C17</f>
        <v>38592494.409999996</v>
      </c>
      <c r="E17" s="313">
        <v>27537146.949999999</v>
      </c>
      <c r="F17" s="313">
        <v>27537146.949999999</v>
      </c>
      <c r="G17" s="116">
        <f>D17-E17</f>
        <v>11055347.459999997</v>
      </c>
      <c r="I17" s="117"/>
      <c r="J17" s="117"/>
      <c r="K17" s="117"/>
      <c r="L17" s="117"/>
      <c r="M17" s="117"/>
      <c r="N17" s="117"/>
    </row>
    <row r="18" spans="1:14">
      <c r="A18" s="108" t="s">
        <v>594</v>
      </c>
      <c r="B18" s="116">
        <v>0</v>
      </c>
      <c r="C18" s="116">
        <v>0</v>
      </c>
      <c r="D18" s="116">
        <f>+C18+B18</f>
        <v>0</v>
      </c>
      <c r="E18" s="116">
        <v>0</v>
      </c>
      <c r="F18" s="116">
        <f>+E18</f>
        <v>0</v>
      </c>
      <c r="G18" s="116">
        <f t="shared" ref="G18" si="5">D18-E18</f>
        <v>0</v>
      </c>
      <c r="I18" s="121"/>
    </row>
    <row r="19" spans="1:14">
      <c r="A19" s="114" t="s">
        <v>595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I19" s="122"/>
      <c r="L19" s="123"/>
    </row>
    <row r="20" spans="1:14">
      <c r="A20" s="115" t="s">
        <v>596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f t="shared" ref="G20:G26" si="6">D20-E20</f>
        <v>0</v>
      </c>
      <c r="I20" s="122"/>
    </row>
    <row r="21" spans="1:14">
      <c r="A21" s="115" t="s">
        <v>597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6"/>
        <v>0</v>
      </c>
      <c r="I21" s="122"/>
    </row>
    <row r="22" spans="1:14">
      <c r="A22" s="114" t="s">
        <v>598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f t="shared" si="6"/>
        <v>0</v>
      </c>
    </row>
    <row r="23" spans="1:14" ht="20">
      <c r="A23" s="114" t="s">
        <v>599</v>
      </c>
      <c r="B23" s="116">
        <f>SUM(B24:B25)</f>
        <v>0</v>
      </c>
      <c r="C23" s="116">
        <f t="shared" ref="C23:F23" si="7">SUM(C24:C25)</f>
        <v>0</v>
      </c>
      <c r="D23" s="116">
        <f t="shared" si="7"/>
        <v>0</v>
      </c>
      <c r="E23" s="116">
        <f t="shared" si="7"/>
        <v>0</v>
      </c>
      <c r="F23" s="116">
        <f t="shared" si="7"/>
        <v>0</v>
      </c>
      <c r="G23" s="116">
        <f t="shared" si="6"/>
        <v>0</v>
      </c>
    </row>
    <row r="24" spans="1:14">
      <c r="A24" s="115" t="s">
        <v>600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f t="shared" si="6"/>
        <v>0</v>
      </c>
    </row>
    <row r="25" spans="1:14">
      <c r="A25" s="115" t="s">
        <v>601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6"/>
        <v>0</v>
      </c>
    </row>
    <row r="26" spans="1:14">
      <c r="A26" s="114" t="s">
        <v>602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6"/>
        <v>0</v>
      </c>
    </row>
    <row r="27" spans="1:14" ht="10.5">
      <c r="A27" s="124" t="s">
        <v>604</v>
      </c>
      <c r="B27" s="111">
        <f>B4+B16</f>
        <v>40089333.200000003</v>
      </c>
      <c r="C27" s="111">
        <f t="shared" ref="C27:F27" si="8">C4+C16</f>
        <v>43130302.429999992</v>
      </c>
      <c r="D27" s="111">
        <f t="shared" si="8"/>
        <v>83219635.629999995</v>
      </c>
      <c r="E27" s="111">
        <f t="shared" si="8"/>
        <v>55474094.409999996</v>
      </c>
      <c r="F27" s="111">
        <f t="shared" si="8"/>
        <v>55474094.409999996</v>
      </c>
      <c r="G27" s="111">
        <f>G4+G16</f>
        <v>27745541.219999995</v>
      </c>
    </row>
    <row r="28" spans="1:14" ht="10.5">
      <c r="A28" s="125"/>
      <c r="B28" s="126"/>
      <c r="C28" s="127"/>
      <c r="D28" s="127"/>
      <c r="E28" s="128"/>
      <c r="F28" s="127"/>
      <c r="G28" s="129"/>
    </row>
    <row r="29" spans="1:14">
      <c r="A29" s="226" t="s">
        <v>627</v>
      </c>
      <c r="B29" s="222"/>
      <c r="C29" s="222"/>
      <c r="D29" s="222"/>
      <c r="E29" s="222"/>
      <c r="F29" s="222"/>
      <c r="G29" s="222"/>
    </row>
    <row r="30" spans="1:14">
      <c r="A30" s="222"/>
      <c r="B30" s="222"/>
      <c r="C30" s="222"/>
      <c r="D30" s="222"/>
      <c r="E30" s="222"/>
      <c r="F30" s="222"/>
      <c r="G30" s="222"/>
    </row>
    <row r="31" spans="1:14">
      <c r="A31" s="222"/>
      <c r="B31" s="222"/>
      <c r="C31" s="222"/>
      <c r="D31" s="222"/>
      <c r="E31" s="222"/>
      <c r="F31" s="222"/>
      <c r="G31" s="222"/>
    </row>
    <row r="32" spans="1:14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34"/>
      <c r="D37" s="234"/>
      <c r="E37" s="345" t="s">
        <v>620</v>
      </c>
      <c r="F37" s="345"/>
      <c r="G37" s="345"/>
    </row>
    <row r="38" spans="1:7" ht="12.5">
      <c r="A38" s="227" t="s">
        <v>624</v>
      </c>
      <c r="B38" s="233"/>
      <c r="C38" s="233"/>
      <c r="D38" s="233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33"/>
      <c r="D39" s="233"/>
      <c r="E39" s="347" t="s">
        <v>699</v>
      </c>
      <c r="F39" s="347"/>
      <c r="G39" s="347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7:G9 B18:F26 B17 D17 B27:F27 B10:F16" formulaRange="1"/>
    <ignoredError sqref="G17 G18:G26 G10:G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Octavio</cp:lastModifiedBy>
  <cp:lastPrinted>2020-10-14T18:01:20Z</cp:lastPrinted>
  <dcterms:created xsi:type="dcterms:W3CDTF">2018-11-20T17:29:30Z</dcterms:created>
  <dcterms:modified xsi:type="dcterms:W3CDTF">2020-10-14T18:02:16Z</dcterms:modified>
</cp:coreProperties>
</file>