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6-IDF\"/>
    </mc:Choice>
  </mc:AlternateContent>
  <bookViews>
    <workbookView xWindow="0" yWindow="0" windowWidth="24000" windowHeight="9740" firstSheet="1" activeTab="2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D42" i="3" s="1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G42" i="3"/>
  <c r="C42" i="3"/>
  <c r="H43" i="3"/>
  <c r="E26" i="2"/>
  <c r="F26" i="2"/>
  <c r="B26" i="2"/>
  <c r="D26" i="2"/>
  <c r="H118" i="1"/>
  <c r="G79" i="1"/>
  <c r="H98" i="1"/>
  <c r="C79" i="1"/>
  <c r="D4" i="1"/>
  <c r="H23" i="1"/>
  <c r="G5" i="3"/>
  <c r="G79" i="3" s="1"/>
  <c r="E4" i="4"/>
  <c r="E27" i="4" s="1"/>
  <c r="D79" i="1"/>
  <c r="D154" i="1" s="1"/>
  <c r="D5" i="3"/>
  <c r="D79" i="3" s="1"/>
  <c r="F79" i="1"/>
  <c r="C16" i="4"/>
  <c r="C27" i="4" s="1"/>
  <c r="C5" i="3"/>
  <c r="C79" i="3" s="1"/>
  <c r="F4" i="1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E42" i="3"/>
  <c r="H42" i="3" s="1"/>
  <c r="G11" i="4"/>
  <c r="G26" i="2" l="1"/>
  <c r="G154" i="1"/>
  <c r="C154" i="1"/>
  <c r="H79" i="1"/>
  <c r="H4" i="1"/>
  <c r="F154" i="1"/>
  <c r="G4" i="4"/>
  <c r="G27" i="4" s="1"/>
  <c r="H79" i="3"/>
  <c r="E154" i="1"/>
  <c r="E79" i="3"/>
  <c r="H154" i="1" l="1"/>
</calcChain>
</file>

<file path=xl/sharedStrings.xml><?xml version="1.0" encoding="utf-8"?>
<sst xmlns="http://schemas.openxmlformats.org/spreadsheetml/2006/main" count="491" uniqueCount="336">
  <si>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</si>
  <si>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</si>
  <si>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</si>
  <si>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</si>
  <si>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</si>
  <si>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</si>
  <si>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</si>
  <si>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</si>
  <si>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</si>
  <si>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</si>
  <si>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</si>
  <si>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</si>
  <si>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</si>
  <si>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</si>
  <si>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</si>
  <si>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</si>
  <si>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</si>
  <si>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</si>
  <si>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</si>
  <si>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</si>
  <si>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</si>
  <si>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</si>
  <si>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</si>
  <si>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</si>
  <si>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</si>
  <si>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</si>
  <si>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</si>
  <si>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</si>
  <si>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</si>
  <si>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</si>
  <si>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</si>
  <si>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</si>
  <si>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</si>
  <si>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</si>
  <si>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</si>
  <si>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</si>
  <si>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</si>
  <si>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</si>
  <si>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</si>
  <si>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</si>
  <si>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</si>
  <si>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</si>
  <si>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</si>
  <si>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</si>
  <si>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</si>
  <si>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</si>
  <si>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</si>
  <si>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</si>
  <si>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</si>
  <si>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</si>
  <si>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</si>
  <si>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</si>
  <si>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</si>
  <si>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</si>
  <si>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</si>
  <si>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</si>
  <si>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</si>
  <si>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</si>
  <si>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</si>
  <si>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</si>
  <si>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</si>
  <si>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</si>
  <si>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</si>
  <si>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</si>
  <si>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</si>
  <si>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</si>
  <si>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</si>
  <si>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</si>
  <si>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</si>
  <si>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</si>
  <si>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</si>
  <si>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</si>
  <si>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</si>
  <si>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</si>
  <si>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</si>
  <si>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</si>
  <si>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</si>
  <si>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</si>
  <si>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</si>
  <si>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</si>
  <si>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</si>
  <si>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</si>
  <si>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</si>
  <si>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</si>
  <si>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</si>
  <si>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</si>
  <si>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</si>
  <si>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</si>
  <si>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</si>
  <si>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</si>
  <si>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</si>
  <si>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</si>
  <si>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</si>
  <si>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</si>
  <si>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</si>
  <si>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</si>
  <si>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</si>
  <si>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</si>
  <si>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</si>
  <si>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</si>
  <si>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</si>
  <si>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</si>
  <si>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</si>
  <si>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</si>
  <si>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</si>
  <si>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</si>
  <si>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</si>
  <si>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</si>
  <si>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</si>
  <si>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</si>
  <si>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</si>
  <si>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</si>
  <si>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</si>
  <si>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</si>
  <si>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</si>
  <si>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</si>
  <si>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</si>
  <si>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</si>
  <si>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</si>
  <si>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</si>
  <si>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</si>
  <si>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</si>
  <si>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</si>
  <si>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</si>
  <si>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</si>
  <si>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</si>
  <si>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</si>
  <si>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</si>
  <si>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</si>
  <si>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</si>
  <si>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</si>
  <si>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</si>
  <si>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</si>
  <si>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</si>
  <si>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</si>
  <si>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</si>
  <si>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</si>
  <si>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</si>
  <si>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</si>
  <si>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</si>
  <si>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</si>
  <si>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</si>
  <si>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</si>
  <si>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</si>
  <si>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</si>
  <si>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</si>
  <si>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</si>
  <si>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</si>
  <si>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</si>
  <si>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</si>
  <si>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</si>
  <si>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</si>
  <si>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</si>
  <si>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</si>
  <si>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</si>
  <si>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</si>
  <si>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</si>
  <si>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</si>
  <si>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</si>
  <si>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</si>
  <si>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</si>
  <si>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</si>
  <si>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</si>
  <si>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</si>
  <si>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</si>
  <si>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</si>
  <si>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</si>
  <si>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</si>
  <si>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</si>
  <si>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</si>
  <si>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</si>
  <si>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</si>
  <si>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</si>
  <si>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</si>
  <si>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</si>
  <si>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</si>
  <si>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</si>
  <si>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</si>
  <si>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</si>
  <si>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</si>
  <si>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</si>
  <si>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</si>
  <si>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</si>
  <si>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</si>
  <si>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</si>
  <si>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</si>
  <si>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</si>
  <si>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</si>
  <si>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</si>
  <si>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</si>
  <si>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</si>
  <si>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</si>
  <si>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</si>
  <si>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</si>
  <si>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</si>
  <si>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</si>
  <si>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</si>
  <si>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</si>
  <si>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</si>
  <si>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</si>
  <si>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</si>
  <si>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</si>
  <si>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</si>
  <si>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</si>
  <si>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</si>
  <si>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</si>
  <si>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</si>
  <si>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</si>
  <si>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</si>
  <si>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</si>
  <si>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</si>
  <si>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</si>
  <si>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</si>
  <si>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</si>
  <si>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</si>
  <si>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</si>
  <si>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</si>
  <si>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</si>
  <si>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</si>
  <si>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</si>
  <si>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</si>
  <si>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</si>
  <si>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</si>
  <si>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</si>
  <si>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</si>
  <si>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</si>
  <si>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</si>
  <si>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</si>
  <si>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</si>
  <si>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</si>
  <si>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</si>
  <si>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</si>
  <si>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</si>
  <si>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</si>
  <si>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</si>
  <si>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</si>
  <si>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</si>
  <si>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</si>
  <si>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</si>
  <si>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</si>
  <si>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</si>
  <si>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</si>
  <si>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</si>
  <si>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</si>
  <si>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</si>
  <si>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</si>
  <si>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</si>
  <si>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</si>
  <si>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</si>
  <si>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</si>
  <si>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</si>
  <si>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</si>
  <si>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</si>
  <si>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</si>
  <si>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</si>
  <si>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</si>
  <si>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</si>
  <si>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</si>
  <si>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</si>
  <si>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</si>
  <si>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</si>
  <si>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</si>
  <si>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</si>
  <si>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</si>
  <si>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</si>
  <si>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</si>
  <si>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</si>
  <si>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</si>
  <si>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</si>
  <si>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</si>
  <si>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</si>
  <si>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</si>
  <si>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</si>
  <si>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</si>
  <si>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</si>
  <si>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</si>
  <si>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</si>
  <si>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</si>
  <si>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</si>
  <si>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</si>
  <si>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</si>
  <si>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</si>
  <si>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</si>
  <si>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</si>
  <si>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</si>
  <si>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</si>
  <si>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</si>
  <si>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</si>
  <si>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</si>
  <si>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</si>
  <si>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</si>
  <si>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</si>
  <si>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</si>
  <si>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</si>
  <si>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</si>
  <si>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</si>
  <si>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</si>
  <si>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</si>
  <si>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</si>
  <si>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</si>
  <si>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</si>
  <si>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</si>
  <si>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</si>
  <si>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</si>
  <si>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</si>
  <si>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</si>
  <si>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</si>
  <si>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</si>
  <si>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</si>
  <si>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</si>
  <si>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</si>
  <si>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</si>
  <si>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</si>
  <si>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</si>
  <si>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</si>
  <si>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</si>
  <si>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</si>
  <si>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</si>
  <si>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</si>
  <si>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</si>
  <si>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</si>
  <si>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2020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</si>
  <si>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</si>
  <si>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</si>
  <si>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</si>
  <si>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</si>
  <si>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</si>
  <si>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Junio de 2020
PESOS</t>
  </si>
  <si>
    <t>UNIVERSIDAD TECNOLOGICA DEL NORTE DE GUANAJUATO
Estado Analítico del Ejercicio del Presupuesto de Egresos Detallado - LDF
Clasificación Funcional (Finalidad y Función)
al 30 de Junio de 2020
PESOS</t>
  </si>
  <si>
    <t>UNIVERSIDAD TECNOLOGICA DEL NORTE DE GUANAJUATO
Estado Analítico del Ejercicio del Presupuesto de Egresos Detallado - LDF
Clasificación de Servicios Personales por Categoría
al 30 de Junio de 2020
PESOS</t>
  </si>
  <si>
    <t>Bajo protesta de decir verdad declaramos que los Estados Financieros y sus Notas son razonablemente correctos y responsabilidad del emisor</t>
  </si>
  <si>
    <t>________________________________________</t>
  </si>
  <si>
    <t>M. en C. ANDRÉS SALVADOR CASILLAS BARAJAS</t>
  </si>
  <si>
    <t>ENCARGADO DE RECTORÍA</t>
  </si>
  <si>
    <t>MAE. LOTH MARIANO PÉREZ CAMACHO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</si>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</sst>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3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165" fontId="14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0" xfId="8" applyFont="1" applyFill="1" applyProtection="1"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8" applyAlignment="1" applyProtection="1">
      <alignment horizontal="center"/>
      <protection locked="0"/>
    </xf>
    <xf numFmtId="0" fontId="7" fillId="0" borderId="0" xfId="8" applyAlignment="1" applyProtection="1">
      <alignment horizontal="center" wrapText="1"/>
      <protection locked="0"/>
    </xf>
    <xf numFmtId="0" fontId="7" fillId="0" borderId="14" xfId="8" applyBorder="1" applyAlignment="1" applyProtection="1">
      <alignment horizontal="center"/>
      <protection locked="0"/>
    </xf>
    <xf numFmtId="0" fontId="7" fillId="0" borderId="0" xfId="8" applyBorder="1" applyAlignment="1" applyProtection="1">
      <alignment horizontal="center"/>
      <protection locked="0"/>
    </xf>
    <xf numFmtId="0" fontId="7" fillId="0" borderId="0" xfId="8" applyProtection="1">
      <protection locked="0"/>
    </xf>
  </cellXfs>
  <cellStyles count="42">
    <cellStyle name="=C:\WINNT\SYSTEM32\COMMAND.COM" xfId="26"/>
    <cellStyle name="Euro" xfId="12"/>
    <cellStyle name="Millares 2" xfId="9"/>
    <cellStyle name="Millares 2 2" xfId="14"/>
    <cellStyle name="Millares 2 2 2" xfId="28"/>
    <cellStyle name="Millares 2 2 3" xfId="33"/>
    <cellStyle name="Millares 2 2 4" xfId="38"/>
    <cellStyle name="Millares 2 3" xfId="15"/>
    <cellStyle name="Millares 2 3 2" xfId="29"/>
    <cellStyle name="Millares 2 3 3" xfId="34"/>
    <cellStyle name="Millares 2 3 4" xfId="39"/>
    <cellStyle name="Millares 2 4" xfId="13"/>
    <cellStyle name="Millares 2 5" xfId="27"/>
    <cellStyle name="Millares 2 6" xfId="32"/>
    <cellStyle name="Millares 2 7" xfId="37"/>
    <cellStyle name="Millares 3" xfId="16"/>
    <cellStyle name="Millares 3 2" xfId="30"/>
    <cellStyle name="Millares 3 3" xfId="35"/>
    <cellStyle name="Millares 3 4" xfId="40"/>
    <cellStyle name="Millares 4" xfId="3"/>
    <cellStyle name="Moneda 2" xfId="17"/>
    <cellStyle name="Moneda 2 2" xfId="31"/>
    <cellStyle name="Moneda 2 3" xfId="36"/>
    <cellStyle name="Moneda 2 4" xfId="41"/>
    <cellStyle name="Normal" xfId="0" builtinId="0"/>
    <cellStyle name="Normal 2" xfId="1"/>
    <cellStyle name="Normal 2 2" xfId="10"/>
    <cellStyle name="Normal 2 2 2" xfId="11"/>
    <cellStyle name="Normal 2 3" xfId="18"/>
    <cellStyle name="Normal 2 4" xfId="5"/>
    <cellStyle name="Normal 3" xfId="7"/>
    <cellStyle name="Normal 4" xfId="8"/>
    <cellStyle name="Normal 4 2" xfId="20"/>
    <cellStyle name="Normal 4 3" xfId="19"/>
    <cellStyle name="Normal 5" xfId="21"/>
    <cellStyle name="Normal 5 2" xfId="22"/>
    <cellStyle name="Normal 6" xfId="23"/>
    <cellStyle name="Normal 6 2" xfId="24"/>
    <cellStyle name="Normal 7" xfId="2"/>
    <cellStyle name="Normal 9" xfId="6"/>
    <cellStyle name="Porcentaje 2" xfId="4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selection sqref="A1:H1"/>
    </sheetView>
  </sheetViews>
  <sheetFormatPr baseColWidth="10" defaultColWidth="12" defaultRowHeight="12.5"/>
  <cols>
    <col min="1" max="1" width="4.796875" style="1" customWidth="1"/>
    <col min="2" max="2" width="90.796875" style="1" customWidth="1"/>
    <col min="3" max="8" width="16.796875" style="1" customWidth="1"/>
    <col min="9" max="16384" width="12" style="1"/>
  </cols>
  <sheetData>
    <row r="1" spans="1:8" ht="46" customHeight="1">
      <c r="A1" s="54" t="s">
        <v>321</v>
      </c>
      <c r="B1" s="56"/>
      <c r="C1" s="56"/>
      <c r="D1" s="56"/>
      <c r="E1" s="56"/>
      <c r="F1" s="56"/>
      <c r="G1" s="56"/>
      <c r="H1" s="57"/>
    </row>
    <row r="2" spans="1:8">
      <c r="A2" s="54"/>
      <c r="B2" s="55"/>
      <c r="C2" s="53" t="s">
        <v>0</v>
      </c>
      <c r="D2" s="53"/>
      <c r="E2" s="53"/>
      <c r="F2" s="53"/>
      <c r="G2" s="53"/>
      <c r="H2" s="2"/>
    </row>
    <row r="3" spans="1:8" ht="21">
      <c r="A3" s="58" t="s">
        <v>1</v>
      </c>
      <c r="B3" s="59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0" t="s">
        <v>8</v>
      </c>
      <c r="B4" s="61"/>
      <c r="C4" s="5">
        <f>C5+C13+C23+C33+C43+C53+C57+C66+C70</f>
        <v>60646162.319999993</v>
      </c>
      <c r="D4" s="5">
        <f t="shared" ref="D4:H4" si="0">D5+D13+D23+D33+D43+D53+D57+D66+D70</f>
        <v>4389571.8599999994</v>
      </c>
      <c r="E4" s="5">
        <f t="shared" si="0"/>
        <v>65035734.180000007</v>
      </c>
      <c r="F4" s="5">
        <f t="shared" si="0"/>
        <v>29160346.16</v>
      </c>
      <c r="G4" s="5">
        <f t="shared" si="0"/>
        <v>29160346.16</v>
      </c>
      <c r="H4" s="5">
        <f t="shared" si="0"/>
        <v>35875388.019999996</v>
      </c>
    </row>
    <row r="5" spans="1:8">
      <c r="A5" s="62" t="s">
        <v>9</v>
      </c>
      <c r="B5" s="63"/>
      <c r="C5" s="6">
        <f>SUM(C6:C12)</f>
        <v>40089333.199999996</v>
      </c>
      <c r="D5" s="6">
        <f t="shared" ref="D5:H5" si="1">SUM(D6:D12)</f>
        <v>1488896.34</v>
      </c>
      <c r="E5" s="6">
        <f t="shared" si="1"/>
        <v>41578229.540000007</v>
      </c>
      <c r="F5" s="6">
        <f t="shared" si="1"/>
        <v>22435079.220000003</v>
      </c>
      <c r="G5" s="6">
        <f t="shared" si="1"/>
        <v>22435079.220000003</v>
      </c>
      <c r="H5" s="6">
        <f t="shared" si="1"/>
        <v>19143150.32</v>
      </c>
    </row>
    <row r="6" spans="1:8">
      <c r="A6" s="35" t="s">
        <v>143</v>
      </c>
      <c r="B6" s="36" t="s">
        <v>10</v>
      </c>
      <c r="C6" s="7">
        <v>7193658.75</v>
      </c>
      <c r="D6" s="7">
        <v>6859.53</v>
      </c>
      <c r="E6" s="7">
        <f>C6+D6</f>
        <v>7200518.2800000003</v>
      </c>
      <c r="F6" s="7">
        <v>3969611.08</v>
      </c>
      <c r="G6" s="7">
        <v>3969611.08</v>
      </c>
      <c r="H6" s="7">
        <f>E6-F6</f>
        <v>3230907.2</v>
      </c>
    </row>
    <row r="7" spans="1:8">
      <c r="A7" s="35" t="s">
        <v>144</v>
      </c>
      <c r="B7" s="36" t="s">
        <v>11</v>
      </c>
      <c r="C7" s="7">
        <v>13854512.890000001</v>
      </c>
      <c r="D7" s="7">
        <v>808849.11</v>
      </c>
      <c r="E7" s="7">
        <f t="shared" ref="E7:E12" si="2">C7+D7</f>
        <v>14663362</v>
      </c>
      <c r="F7" s="7">
        <v>8663620.4700000007</v>
      </c>
      <c r="G7" s="7">
        <v>8663620.4700000007</v>
      </c>
      <c r="H7" s="7">
        <f t="shared" ref="H7:H70" si="3">E7-F7</f>
        <v>5999741.5299999993</v>
      </c>
    </row>
    <row r="8" spans="1:8">
      <c r="A8" s="35" t="s">
        <v>145</v>
      </c>
      <c r="B8" s="36" t="s">
        <v>12</v>
      </c>
      <c r="C8" s="7">
        <v>4571375.95</v>
      </c>
      <c r="D8" s="7">
        <v>134288.92000000001</v>
      </c>
      <c r="E8" s="7">
        <f t="shared" si="2"/>
        <v>4705664.87</v>
      </c>
      <c r="F8" s="7">
        <v>534231.38</v>
      </c>
      <c r="G8" s="7">
        <v>534231.38</v>
      </c>
      <c r="H8" s="7">
        <f t="shared" si="3"/>
        <v>4171433.49</v>
      </c>
    </row>
    <row r="9" spans="1:8">
      <c r="A9" s="35" t="s">
        <v>146</v>
      </c>
      <c r="B9" s="36" t="s">
        <v>13</v>
      </c>
      <c r="C9" s="7">
        <v>6407968.8499999996</v>
      </c>
      <c r="D9" s="7">
        <v>331481.78999999998</v>
      </c>
      <c r="E9" s="7">
        <f t="shared" si="2"/>
        <v>6739450.6399999997</v>
      </c>
      <c r="F9" s="7">
        <v>4300635.79</v>
      </c>
      <c r="G9" s="7">
        <v>4300635.79</v>
      </c>
      <c r="H9" s="7">
        <f t="shared" si="3"/>
        <v>2438814.8499999996</v>
      </c>
    </row>
    <row r="10" spans="1:8">
      <c r="A10" s="35" t="s">
        <v>147</v>
      </c>
      <c r="B10" s="36" t="s">
        <v>14</v>
      </c>
      <c r="C10" s="7">
        <v>7311816.7599999998</v>
      </c>
      <c r="D10" s="7">
        <v>207416.99</v>
      </c>
      <c r="E10" s="7">
        <f t="shared" si="2"/>
        <v>7519233.75</v>
      </c>
      <c r="F10" s="7">
        <v>4251305.7300000004</v>
      </c>
      <c r="G10" s="7">
        <v>4251305.7300000004</v>
      </c>
      <c r="H10" s="7">
        <f t="shared" si="3"/>
        <v>3267928.0199999996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750000</v>
      </c>
      <c r="D12" s="7">
        <v>0</v>
      </c>
      <c r="E12" s="7">
        <f t="shared" si="2"/>
        <v>750000</v>
      </c>
      <c r="F12" s="7">
        <v>715674.77</v>
      </c>
      <c r="G12" s="7">
        <v>715674.77</v>
      </c>
      <c r="H12" s="7">
        <f t="shared" si="3"/>
        <v>34325.229999999981</v>
      </c>
    </row>
    <row r="13" spans="1:8">
      <c r="A13" s="62" t="s">
        <v>17</v>
      </c>
      <c r="B13" s="63"/>
      <c r="C13" s="6">
        <f>SUM(C14:C22)</f>
        <v>3452302.97</v>
      </c>
      <c r="D13" s="6">
        <f t="shared" ref="D13:G13" si="4">SUM(D14:D22)</f>
        <v>77000</v>
      </c>
      <c r="E13" s="6">
        <f t="shared" si="4"/>
        <v>3529302.97</v>
      </c>
      <c r="F13" s="6">
        <f t="shared" si="4"/>
        <v>549744.41</v>
      </c>
      <c r="G13" s="6">
        <f t="shared" si="4"/>
        <v>549744.41</v>
      </c>
      <c r="H13" s="6">
        <f t="shared" si="3"/>
        <v>2979558.56</v>
      </c>
    </row>
    <row r="14" spans="1:8">
      <c r="A14" s="35" t="s">
        <v>150</v>
      </c>
      <c r="B14" s="36" t="s">
        <v>18</v>
      </c>
      <c r="C14" s="7">
        <v>801881.75</v>
      </c>
      <c r="D14" s="7">
        <v>2400</v>
      </c>
      <c r="E14" s="7">
        <f t="shared" ref="E14:E22" si="5">C14+D14</f>
        <v>804281.75</v>
      </c>
      <c r="F14" s="7">
        <v>85717.7</v>
      </c>
      <c r="G14" s="7">
        <v>85717.7</v>
      </c>
      <c r="H14" s="7">
        <f t="shared" si="3"/>
        <v>718564.05</v>
      </c>
    </row>
    <row r="15" spans="1:8">
      <c r="A15" s="35" t="s">
        <v>151</v>
      </c>
      <c r="B15" s="36" t="s">
        <v>19</v>
      </c>
      <c r="C15" s="7">
        <v>260139</v>
      </c>
      <c r="D15" s="7">
        <v>10000</v>
      </c>
      <c r="E15" s="7">
        <f t="shared" si="5"/>
        <v>270139</v>
      </c>
      <c r="F15" s="7">
        <v>48277.26</v>
      </c>
      <c r="G15" s="7">
        <v>48277.26</v>
      </c>
      <c r="H15" s="7">
        <f t="shared" si="3"/>
        <v>221861.74</v>
      </c>
    </row>
    <row r="16" spans="1:8">
      <c r="A16" s="35" t="s">
        <v>152</v>
      </c>
      <c r="B16" s="36" t="s">
        <v>20</v>
      </c>
      <c r="C16" s="7">
        <v>500.04</v>
      </c>
      <c r="D16" s="7">
        <v>2500</v>
      </c>
      <c r="E16" s="7">
        <f t="shared" si="5"/>
        <v>3000.04</v>
      </c>
      <c r="F16" s="7">
        <v>0</v>
      </c>
      <c r="G16" s="7">
        <v>0</v>
      </c>
      <c r="H16" s="7">
        <f t="shared" si="3"/>
        <v>3000.04</v>
      </c>
    </row>
    <row r="17" spans="1:8">
      <c r="A17" s="35" t="s">
        <v>153</v>
      </c>
      <c r="B17" s="36" t="s">
        <v>21</v>
      </c>
      <c r="C17" s="7">
        <v>438916.37</v>
      </c>
      <c r="D17" s="7">
        <v>34600</v>
      </c>
      <c r="E17" s="7">
        <f t="shared" si="5"/>
        <v>473516.37</v>
      </c>
      <c r="F17" s="7">
        <v>80996.72</v>
      </c>
      <c r="G17" s="7">
        <v>80996.72</v>
      </c>
      <c r="H17" s="7">
        <f t="shared" si="3"/>
        <v>392519.65</v>
      </c>
    </row>
    <row r="18" spans="1:8">
      <c r="A18" s="35" t="s">
        <v>154</v>
      </c>
      <c r="B18" s="36" t="s">
        <v>22</v>
      </c>
      <c r="C18" s="7">
        <v>158508.35999999999</v>
      </c>
      <c r="D18" s="7">
        <v>17300</v>
      </c>
      <c r="E18" s="7">
        <f t="shared" si="5"/>
        <v>175808.36</v>
      </c>
      <c r="F18" s="7">
        <v>13856.29</v>
      </c>
      <c r="G18" s="7">
        <v>13856.29</v>
      </c>
      <c r="H18" s="7">
        <f t="shared" si="3"/>
        <v>161952.06999999998</v>
      </c>
    </row>
    <row r="19" spans="1:8">
      <c r="A19" s="35" t="s">
        <v>155</v>
      </c>
      <c r="B19" s="36" t="s">
        <v>23</v>
      </c>
      <c r="C19" s="7">
        <v>1600439.84</v>
      </c>
      <c r="D19" s="7">
        <v>0</v>
      </c>
      <c r="E19" s="7">
        <f t="shared" si="5"/>
        <v>1600439.84</v>
      </c>
      <c r="F19" s="7">
        <v>253534.34</v>
      </c>
      <c r="G19" s="7">
        <v>253534.34</v>
      </c>
      <c r="H19" s="7">
        <f t="shared" si="3"/>
        <v>1346905.5</v>
      </c>
    </row>
    <row r="20" spans="1:8">
      <c r="A20" s="35" t="s">
        <v>156</v>
      </c>
      <c r="B20" s="36" t="s">
        <v>24</v>
      </c>
      <c r="C20" s="7">
        <v>30744.17</v>
      </c>
      <c r="D20" s="7">
        <v>3000</v>
      </c>
      <c r="E20" s="7">
        <f t="shared" si="5"/>
        <v>33744.17</v>
      </c>
      <c r="F20" s="7">
        <v>5478.93</v>
      </c>
      <c r="G20" s="7">
        <v>5478.93</v>
      </c>
      <c r="H20" s="7">
        <f t="shared" si="3"/>
        <v>28265.239999999998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161173.44</v>
      </c>
      <c r="D22" s="7">
        <v>7200</v>
      </c>
      <c r="E22" s="7">
        <f t="shared" si="5"/>
        <v>168373.44</v>
      </c>
      <c r="F22" s="7">
        <v>61883.17</v>
      </c>
      <c r="G22" s="7">
        <v>61883.17</v>
      </c>
      <c r="H22" s="7">
        <f t="shared" si="3"/>
        <v>106490.27</v>
      </c>
    </row>
    <row r="23" spans="1:8">
      <c r="A23" s="62" t="s">
        <v>27</v>
      </c>
      <c r="B23" s="63"/>
      <c r="C23" s="6">
        <f>SUM(C24:C32)</f>
        <v>16283486.149999999</v>
      </c>
      <c r="D23" s="6">
        <f t="shared" ref="D23:G23" si="6">SUM(D24:D32)</f>
        <v>616557.49999999988</v>
      </c>
      <c r="E23" s="6">
        <f t="shared" si="6"/>
        <v>16900043.649999999</v>
      </c>
      <c r="F23" s="6">
        <f t="shared" si="6"/>
        <v>4060308.65</v>
      </c>
      <c r="G23" s="6">
        <f t="shared" si="6"/>
        <v>4060308.65</v>
      </c>
      <c r="H23" s="6">
        <f t="shared" si="3"/>
        <v>12839734.999999998</v>
      </c>
    </row>
    <row r="24" spans="1:8">
      <c r="A24" s="35" t="s">
        <v>159</v>
      </c>
      <c r="B24" s="36" t="s">
        <v>28</v>
      </c>
      <c r="C24" s="7">
        <v>3062181.65</v>
      </c>
      <c r="D24" s="7">
        <v>130731.87</v>
      </c>
      <c r="E24" s="7">
        <f t="shared" ref="E24:E32" si="7">C24+D24</f>
        <v>3192913.52</v>
      </c>
      <c r="F24" s="7">
        <v>1120805.3899999999</v>
      </c>
      <c r="G24" s="7">
        <v>1120805.3899999999</v>
      </c>
      <c r="H24" s="7">
        <f t="shared" si="3"/>
        <v>2072108.1300000001</v>
      </c>
    </row>
    <row r="25" spans="1:8">
      <c r="A25" s="35" t="s">
        <v>160</v>
      </c>
      <c r="B25" s="36" t="s">
        <v>29</v>
      </c>
      <c r="C25" s="7">
        <v>100900.82</v>
      </c>
      <c r="D25" s="7">
        <v>306710.65999999997</v>
      </c>
      <c r="E25" s="7">
        <f t="shared" si="7"/>
        <v>407611.48</v>
      </c>
      <c r="F25" s="7">
        <v>23377</v>
      </c>
      <c r="G25" s="7">
        <v>23377</v>
      </c>
      <c r="H25" s="7">
        <f t="shared" si="3"/>
        <v>384234.48</v>
      </c>
    </row>
    <row r="26" spans="1:8">
      <c r="A26" s="35" t="s">
        <v>161</v>
      </c>
      <c r="B26" s="36" t="s">
        <v>30</v>
      </c>
      <c r="C26" s="7">
        <v>4494046.42</v>
      </c>
      <c r="D26" s="7">
        <v>-171579.34</v>
      </c>
      <c r="E26" s="7">
        <f t="shared" si="7"/>
        <v>4322467.08</v>
      </c>
      <c r="F26" s="7">
        <v>441887.84</v>
      </c>
      <c r="G26" s="7">
        <v>441887.84</v>
      </c>
      <c r="H26" s="7">
        <f t="shared" si="3"/>
        <v>3880579.24</v>
      </c>
    </row>
    <row r="27" spans="1:8">
      <c r="A27" s="35" t="s">
        <v>162</v>
      </c>
      <c r="B27" s="36" t="s">
        <v>31</v>
      </c>
      <c r="C27" s="7">
        <v>1506459.46</v>
      </c>
      <c r="D27" s="7">
        <v>0</v>
      </c>
      <c r="E27" s="7">
        <f t="shared" si="7"/>
        <v>1506459.46</v>
      </c>
      <c r="F27" s="7">
        <v>559564.88</v>
      </c>
      <c r="G27" s="7">
        <v>559564.88</v>
      </c>
      <c r="H27" s="7">
        <f t="shared" si="3"/>
        <v>946894.58</v>
      </c>
    </row>
    <row r="28" spans="1:8">
      <c r="A28" s="35" t="s">
        <v>163</v>
      </c>
      <c r="B28" s="36" t="s">
        <v>32</v>
      </c>
      <c r="C28" s="7">
        <v>3843367.56</v>
      </c>
      <c r="D28" s="7">
        <v>170608.44</v>
      </c>
      <c r="E28" s="7">
        <f t="shared" si="7"/>
        <v>4013976</v>
      </c>
      <c r="F28" s="7">
        <v>1342765.69</v>
      </c>
      <c r="G28" s="7">
        <v>1342765.69</v>
      </c>
      <c r="H28" s="7">
        <f t="shared" si="3"/>
        <v>2671210.31</v>
      </c>
    </row>
    <row r="29" spans="1:8">
      <c r="A29" s="35" t="s">
        <v>164</v>
      </c>
      <c r="B29" s="36" t="s">
        <v>33</v>
      </c>
      <c r="C29" s="7">
        <v>168340.52</v>
      </c>
      <c r="D29" s="7">
        <v>0</v>
      </c>
      <c r="E29" s="7">
        <f t="shared" si="7"/>
        <v>168340.52</v>
      </c>
      <c r="F29" s="7">
        <v>45472</v>
      </c>
      <c r="G29" s="7">
        <v>45472</v>
      </c>
      <c r="H29" s="7">
        <f t="shared" si="3"/>
        <v>122868.51999999999</v>
      </c>
    </row>
    <row r="30" spans="1:8">
      <c r="A30" s="35" t="s">
        <v>165</v>
      </c>
      <c r="B30" s="36" t="s">
        <v>34</v>
      </c>
      <c r="C30" s="7">
        <v>412872.76</v>
      </c>
      <c r="D30" s="7">
        <v>99828</v>
      </c>
      <c r="E30" s="7">
        <f t="shared" si="7"/>
        <v>512700.76</v>
      </c>
      <c r="F30" s="7">
        <v>109870.35</v>
      </c>
      <c r="G30" s="7">
        <v>109870.35</v>
      </c>
      <c r="H30" s="7">
        <f t="shared" si="3"/>
        <v>402830.41000000003</v>
      </c>
    </row>
    <row r="31" spans="1:8">
      <c r="A31" s="35" t="s">
        <v>166</v>
      </c>
      <c r="B31" s="36" t="s">
        <v>35</v>
      </c>
      <c r="C31" s="7">
        <v>652718.93999999994</v>
      </c>
      <c r="D31" s="7">
        <v>5990.24</v>
      </c>
      <c r="E31" s="7">
        <f t="shared" si="7"/>
        <v>658709.17999999993</v>
      </c>
      <c r="F31" s="7">
        <v>41785.14</v>
      </c>
      <c r="G31" s="7">
        <v>41785.14</v>
      </c>
      <c r="H31" s="7">
        <f t="shared" si="3"/>
        <v>616924.03999999992</v>
      </c>
    </row>
    <row r="32" spans="1:8">
      <c r="A32" s="35" t="s">
        <v>167</v>
      </c>
      <c r="B32" s="36" t="s">
        <v>36</v>
      </c>
      <c r="C32" s="7">
        <v>2042598.02</v>
      </c>
      <c r="D32" s="7">
        <v>74267.63</v>
      </c>
      <c r="E32" s="7">
        <f t="shared" si="7"/>
        <v>2116865.65</v>
      </c>
      <c r="F32" s="7">
        <v>374780.36</v>
      </c>
      <c r="G32" s="7">
        <v>374780.36</v>
      </c>
      <c r="H32" s="7">
        <f t="shared" si="3"/>
        <v>1742085.29</v>
      </c>
    </row>
    <row r="33" spans="1:8">
      <c r="A33" s="62" t="s">
        <v>37</v>
      </c>
      <c r="B33" s="63"/>
      <c r="C33" s="6">
        <f>SUM(C34:C42)</f>
        <v>776540</v>
      </c>
      <c r="D33" s="6">
        <f t="shared" ref="D33:G33" si="8">SUM(D34:D42)</f>
        <v>105168.38</v>
      </c>
      <c r="E33" s="6">
        <f t="shared" si="8"/>
        <v>881708.38</v>
      </c>
      <c r="F33" s="6">
        <f t="shared" si="8"/>
        <v>289036.36</v>
      </c>
      <c r="G33" s="6">
        <f t="shared" si="8"/>
        <v>289036.36</v>
      </c>
      <c r="H33" s="6">
        <f t="shared" si="3"/>
        <v>592672.02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776540</v>
      </c>
      <c r="D37" s="7">
        <v>105168.38</v>
      </c>
      <c r="E37" s="7">
        <f t="shared" si="9"/>
        <v>881708.38</v>
      </c>
      <c r="F37" s="7">
        <v>289036.36</v>
      </c>
      <c r="G37" s="7">
        <v>289036.36</v>
      </c>
      <c r="H37" s="7">
        <f t="shared" si="3"/>
        <v>592672.02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2" t="s">
        <v>47</v>
      </c>
      <c r="B43" s="63"/>
      <c r="C43" s="6">
        <f>SUM(C44:C52)</f>
        <v>44500</v>
      </c>
      <c r="D43" s="6">
        <f t="shared" ref="D43:G43" si="10">SUM(D44:D52)</f>
        <v>401949.64</v>
      </c>
      <c r="E43" s="6">
        <f t="shared" si="10"/>
        <v>446449.64</v>
      </c>
      <c r="F43" s="6">
        <f t="shared" si="10"/>
        <v>178981.14</v>
      </c>
      <c r="G43" s="6">
        <f t="shared" si="10"/>
        <v>178981.14</v>
      </c>
      <c r="H43" s="6">
        <f t="shared" si="3"/>
        <v>267468.5</v>
      </c>
    </row>
    <row r="44" spans="1:8">
      <c r="A44" s="35" t="s">
        <v>175</v>
      </c>
      <c r="B44" s="36" t="s">
        <v>48</v>
      </c>
      <c r="C44" s="7">
        <v>27000</v>
      </c>
      <c r="D44" s="7">
        <v>360949.64</v>
      </c>
      <c r="E44" s="7">
        <f t="shared" ref="E44:E52" si="11">C44+D44</f>
        <v>387949.64</v>
      </c>
      <c r="F44" s="7">
        <v>131749.78</v>
      </c>
      <c r="G44" s="7">
        <v>131749.78</v>
      </c>
      <c r="H44" s="7">
        <f t="shared" si="3"/>
        <v>256199.86000000002</v>
      </c>
    </row>
    <row r="45" spans="1:8">
      <c r="A45" s="35" t="s">
        <v>176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17500</v>
      </c>
      <c r="D49" s="7">
        <v>41000</v>
      </c>
      <c r="E49" s="7">
        <f t="shared" si="11"/>
        <v>58500</v>
      </c>
      <c r="F49" s="7">
        <v>47231.360000000001</v>
      </c>
      <c r="G49" s="7">
        <v>47231.360000000001</v>
      </c>
      <c r="H49" s="7">
        <f t="shared" si="3"/>
        <v>11268.64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2" t="s">
        <v>57</v>
      </c>
      <c r="B53" s="63"/>
      <c r="C53" s="6">
        <f>SUM(C54:C56)</f>
        <v>0</v>
      </c>
      <c r="D53" s="6">
        <f t="shared" ref="D53:G53" si="12">SUM(D54:D56)</f>
        <v>1700000</v>
      </c>
      <c r="E53" s="6">
        <f t="shared" si="12"/>
        <v>1700000</v>
      </c>
      <c r="F53" s="6">
        <f t="shared" si="12"/>
        <v>1647196.38</v>
      </c>
      <c r="G53" s="6">
        <f t="shared" si="12"/>
        <v>1647196.38</v>
      </c>
      <c r="H53" s="6">
        <f t="shared" si="3"/>
        <v>52803.620000000112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>
        <v>0</v>
      </c>
      <c r="D55" s="7">
        <v>1700000</v>
      </c>
      <c r="E55" s="7">
        <f t="shared" si="13"/>
        <v>1700000</v>
      </c>
      <c r="F55" s="7">
        <v>1647196.38</v>
      </c>
      <c r="G55" s="7">
        <v>1647196.38</v>
      </c>
      <c r="H55" s="7">
        <f t="shared" si="3"/>
        <v>52803.620000000112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2" t="s">
        <v>61</v>
      </c>
      <c r="B57" s="63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2" t="s">
        <v>70</v>
      </c>
      <c r="B66" s="63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2" t="s">
        <v>74</v>
      </c>
      <c r="B70" s="63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15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4" t="s">
        <v>82</v>
      </c>
      <c r="B79" s="65"/>
      <c r="C79" s="8">
        <f>C80+C88+C98+C108+C118+C128+C132+C141+C145</f>
        <v>0</v>
      </c>
      <c r="D79" s="8">
        <f t="shared" ref="D79:H79" si="21">D80+D88+D98+D108+D118+D128+D132+D141+D145</f>
        <v>48352927.939999998</v>
      </c>
      <c r="E79" s="8">
        <f t="shared" si="21"/>
        <v>48352927.939999998</v>
      </c>
      <c r="F79" s="8">
        <f t="shared" si="21"/>
        <v>16749991.199999997</v>
      </c>
      <c r="G79" s="8">
        <f t="shared" si="21"/>
        <v>16749991.199999997</v>
      </c>
      <c r="H79" s="8">
        <f t="shared" si="21"/>
        <v>31602936.739999995</v>
      </c>
    </row>
    <row r="80" spans="1:8">
      <c r="A80" s="66" t="s">
        <v>9</v>
      </c>
      <c r="B80" s="67"/>
      <c r="C80" s="8">
        <f>SUM(C81:C87)</f>
        <v>0</v>
      </c>
      <c r="D80" s="8">
        <f t="shared" ref="D80:H80" si="22">SUM(D81:D87)</f>
        <v>38592494.409999996</v>
      </c>
      <c r="E80" s="8">
        <f t="shared" si="22"/>
        <v>38592494.409999996</v>
      </c>
      <c r="F80" s="8">
        <f t="shared" si="22"/>
        <v>15041732.309999999</v>
      </c>
      <c r="G80" s="8">
        <f t="shared" si="22"/>
        <v>15041732.309999999</v>
      </c>
      <c r="H80" s="8">
        <f t="shared" si="22"/>
        <v>23550762.099999998</v>
      </c>
    </row>
    <row r="81" spans="1:8">
      <c r="A81" s="35" t="s">
        <v>203</v>
      </c>
      <c r="B81" s="40" t="s">
        <v>10</v>
      </c>
      <c r="C81" s="9">
        <v>0</v>
      </c>
      <c r="D81" s="9">
        <v>7396704.3600000003</v>
      </c>
      <c r="E81" s="7">
        <f t="shared" ref="E81:E87" si="23">C81+D81</f>
        <v>7396704.3600000003</v>
      </c>
      <c r="F81" s="9">
        <v>2793313.55</v>
      </c>
      <c r="G81" s="9">
        <v>2793313.55</v>
      </c>
      <c r="H81" s="9">
        <f t="shared" ref="H81:H144" si="24">E81-F81</f>
        <v>4603390.8100000005</v>
      </c>
    </row>
    <row r="82" spans="1:8">
      <c r="A82" s="35" t="s">
        <v>204</v>
      </c>
      <c r="B82" s="40" t="s">
        <v>11</v>
      </c>
      <c r="C82" s="9">
        <v>0</v>
      </c>
      <c r="D82" s="9">
        <v>14061579.18</v>
      </c>
      <c r="E82" s="7">
        <f t="shared" si="23"/>
        <v>14061579.18</v>
      </c>
      <c r="F82" s="9">
        <v>4561520.12</v>
      </c>
      <c r="G82" s="9">
        <v>4561520.12</v>
      </c>
      <c r="H82" s="9">
        <f t="shared" si="24"/>
        <v>9500059.0599999987</v>
      </c>
    </row>
    <row r="83" spans="1:8">
      <c r="A83" s="35" t="s">
        <v>205</v>
      </c>
      <c r="B83" s="40" t="s">
        <v>12</v>
      </c>
      <c r="C83" s="9">
        <v>0</v>
      </c>
      <c r="D83" s="9">
        <v>3559934.95</v>
      </c>
      <c r="E83" s="7">
        <f t="shared" si="23"/>
        <v>3559934.95</v>
      </c>
      <c r="F83" s="9">
        <v>1695116.34</v>
      </c>
      <c r="G83" s="9">
        <v>1695116.34</v>
      </c>
      <c r="H83" s="9">
        <f t="shared" si="24"/>
        <v>1864818.61</v>
      </c>
    </row>
    <row r="84" spans="1:8">
      <c r="A84" s="35" t="s">
        <v>206</v>
      </c>
      <c r="B84" s="40" t="s">
        <v>13</v>
      </c>
      <c r="C84" s="9">
        <v>0</v>
      </c>
      <c r="D84" s="9">
        <v>6274561.5</v>
      </c>
      <c r="E84" s="7">
        <f t="shared" si="23"/>
        <v>6274561.5</v>
      </c>
      <c r="F84" s="9">
        <v>3106982.77</v>
      </c>
      <c r="G84" s="9">
        <v>3106982.77</v>
      </c>
      <c r="H84" s="9">
        <f t="shared" si="24"/>
        <v>3167578.73</v>
      </c>
    </row>
    <row r="85" spans="1:8">
      <c r="A85" s="35" t="s">
        <v>207</v>
      </c>
      <c r="B85" s="40" t="s">
        <v>14</v>
      </c>
      <c r="C85" s="9">
        <v>0</v>
      </c>
      <c r="D85" s="9">
        <v>7299714.4199999999</v>
      </c>
      <c r="E85" s="7">
        <f t="shared" si="23"/>
        <v>7299714.4199999999</v>
      </c>
      <c r="F85" s="9">
        <v>2884799.53</v>
      </c>
      <c r="G85" s="9">
        <v>2884799.53</v>
      </c>
      <c r="H85" s="9">
        <f t="shared" si="24"/>
        <v>4414914.8900000006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6" t="s">
        <v>17</v>
      </c>
      <c r="B88" s="67"/>
      <c r="C88" s="8">
        <f>SUM(C89:C97)</f>
        <v>0</v>
      </c>
      <c r="D88" s="8">
        <f t="shared" ref="D88:G88" si="25">SUM(D89:D97)</f>
        <v>1203079.1399999999</v>
      </c>
      <c r="E88" s="8">
        <f t="shared" si="25"/>
        <v>1203079.1399999999</v>
      </c>
      <c r="F88" s="8">
        <f t="shared" si="25"/>
        <v>57565.419999999991</v>
      </c>
      <c r="G88" s="8">
        <f t="shared" si="25"/>
        <v>57565.419999999991</v>
      </c>
      <c r="H88" s="8">
        <f t="shared" si="24"/>
        <v>1145513.72</v>
      </c>
    </row>
    <row r="89" spans="1:8">
      <c r="A89" s="35" t="s">
        <v>210</v>
      </c>
      <c r="B89" s="40" t="s">
        <v>18</v>
      </c>
      <c r="C89" s="9">
        <v>0</v>
      </c>
      <c r="D89" s="9">
        <v>323791.74</v>
      </c>
      <c r="E89" s="7">
        <f t="shared" ref="E89:E97" si="26">C89+D89</f>
        <v>323791.74</v>
      </c>
      <c r="F89" s="9">
        <v>37716.589999999997</v>
      </c>
      <c r="G89" s="9">
        <v>37716.589999999997</v>
      </c>
      <c r="H89" s="9">
        <f t="shared" si="24"/>
        <v>286075.15000000002</v>
      </c>
    </row>
    <row r="90" spans="1:8">
      <c r="A90" s="35" t="s">
        <v>211</v>
      </c>
      <c r="B90" s="40" t="s">
        <v>19</v>
      </c>
      <c r="C90" s="9">
        <v>0</v>
      </c>
      <c r="D90" s="9">
        <v>64829.01</v>
      </c>
      <c r="E90" s="7">
        <f t="shared" si="26"/>
        <v>64829.01</v>
      </c>
      <c r="F90" s="9">
        <v>0</v>
      </c>
      <c r="G90" s="9">
        <v>0</v>
      </c>
      <c r="H90" s="9">
        <f t="shared" si="24"/>
        <v>64829.01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0</v>
      </c>
      <c r="D92" s="9">
        <v>383034.63</v>
      </c>
      <c r="E92" s="7">
        <f t="shared" si="26"/>
        <v>383034.63</v>
      </c>
      <c r="F92" s="9">
        <v>5508.03</v>
      </c>
      <c r="G92" s="9">
        <v>5508.03</v>
      </c>
      <c r="H92" s="9">
        <f t="shared" si="24"/>
        <v>377526.6</v>
      </c>
    </row>
    <row r="93" spans="1:8">
      <c r="A93" s="35" t="s">
        <v>214</v>
      </c>
      <c r="B93" s="40" t="s">
        <v>22</v>
      </c>
      <c r="C93" s="9">
        <v>0</v>
      </c>
      <c r="D93" s="9">
        <v>134604.81</v>
      </c>
      <c r="E93" s="7">
        <f t="shared" si="26"/>
        <v>134604.81</v>
      </c>
      <c r="F93" s="9">
        <v>4911.0600000000004</v>
      </c>
      <c r="G93" s="9">
        <v>4911.0600000000004</v>
      </c>
      <c r="H93" s="9">
        <f t="shared" si="24"/>
        <v>129693.75</v>
      </c>
    </row>
    <row r="94" spans="1:8">
      <c r="A94" s="35" t="s">
        <v>215</v>
      </c>
      <c r="B94" s="40" t="s">
        <v>23</v>
      </c>
      <c r="C94" s="9">
        <v>0</v>
      </c>
      <c r="D94" s="9">
        <v>120661.35</v>
      </c>
      <c r="E94" s="7">
        <f t="shared" si="26"/>
        <v>120661.35</v>
      </c>
      <c r="F94" s="9">
        <v>6923.67</v>
      </c>
      <c r="G94" s="9">
        <v>6923.67</v>
      </c>
      <c r="H94" s="9">
        <f t="shared" si="24"/>
        <v>113737.68000000001</v>
      </c>
    </row>
    <row r="95" spans="1:8">
      <c r="A95" s="35" t="s">
        <v>216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1276.07</v>
      </c>
      <c r="G95" s="9">
        <v>1276.07</v>
      </c>
      <c r="H95" s="9">
        <f t="shared" si="24"/>
        <v>26968.1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0</v>
      </c>
      <c r="D97" s="9">
        <v>147913.43</v>
      </c>
      <c r="E97" s="7">
        <f t="shared" si="26"/>
        <v>147913.43</v>
      </c>
      <c r="F97" s="9">
        <v>1230</v>
      </c>
      <c r="G97" s="9">
        <v>1230</v>
      </c>
      <c r="H97" s="9">
        <f t="shared" si="24"/>
        <v>146683.43</v>
      </c>
    </row>
    <row r="98" spans="1:8">
      <c r="A98" s="66" t="s">
        <v>27</v>
      </c>
      <c r="B98" s="67"/>
      <c r="C98" s="8">
        <f>SUM(C99:C107)</f>
        <v>0</v>
      </c>
      <c r="D98" s="8">
        <f t="shared" ref="D98:G98" si="27">SUM(D99:D107)</f>
        <v>3821277.45</v>
      </c>
      <c r="E98" s="8">
        <f t="shared" si="27"/>
        <v>3821277.45</v>
      </c>
      <c r="F98" s="8">
        <f t="shared" si="27"/>
        <v>1563727.45</v>
      </c>
      <c r="G98" s="8">
        <f t="shared" si="27"/>
        <v>1563727.45</v>
      </c>
      <c r="H98" s="8">
        <f t="shared" si="24"/>
        <v>2257550</v>
      </c>
    </row>
    <row r="99" spans="1:8">
      <c r="A99" s="35" t="s">
        <v>219</v>
      </c>
      <c r="B99" s="40" t="s">
        <v>28</v>
      </c>
      <c r="C99" s="9">
        <v>0</v>
      </c>
      <c r="D99" s="9">
        <v>398280.7</v>
      </c>
      <c r="E99" s="7">
        <f t="shared" ref="E99:E107" si="28">C99+D99</f>
        <v>398280.7</v>
      </c>
      <c r="F99" s="9">
        <v>354049.59</v>
      </c>
      <c r="G99" s="9">
        <v>354049.59</v>
      </c>
      <c r="H99" s="9">
        <f t="shared" si="24"/>
        <v>44231.109999999986</v>
      </c>
    </row>
    <row r="100" spans="1:8">
      <c r="A100" s="35" t="s">
        <v>220</v>
      </c>
      <c r="B100" s="40" t="s">
        <v>29</v>
      </c>
      <c r="C100" s="9">
        <v>0</v>
      </c>
      <c r="D100" s="9">
        <v>43556.83</v>
      </c>
      <c r="E100" s="7">
        <f t="shared" si="28"/>
        <v>43556.83</v>
      </c>
      <c r="F100" s="9">
        <v>1300</v>
      </c>
      <c r="G100" s="9">
        <v>1300</v>
      </c>
      <c r="H100" s="9">
        <f t="shared" si="24"/>
        <v>42256.83</v>
      </c>
    </row>
    <row r="101" spans="1:8">
      <c r="A101" s="35" t="s">
        <v>221</v>
      </c>
      <c r="B101" s="40" t="s">
        <v>30</v>
      </c>
      <c r="C101" s="9">
        <v>0</v>
      </c>
      <c r="D101" s="9">
        <v>1142034.6200000001</v>
      </c>
      <c r="E101" s="7">
        <f t="shared" si="28"/>
        <v>1142034.6200000001</v>
      </c>
      <c r="F101" s="9">
        <v>898922.19</v>
      </c>
      <c r="G101" s="9">
        <v>898922.19</v>
      </c>
      <c r="H101" s="9">
        <f t="shared" si="24"/>
        <v>243112.43000000017</v>
      </c>
    </row>
    <row r="102" spans="1:8">
      <c r="A102" s="35" t="s">
        <v>222</v>
      </c>
      <c r="B102" s="40" t="s">
        <v>31</v>
      </c>
      <c r="C102" s="9">
        <v>0</v>
      </c>
      <c r="D102" s="9">
        <v>92074.13</v>
      </c>
      <c r="E102" s="7">
        <f t="shared" si="28"/>
        <v>92074.13</v>
      </c>
      <c r="F102" s="9">
        <v>0</v>
      </c>
      <c r="G102" s="9">
        <v>0</v>
      </c>
      <c r="H102" s="9">
        <f t="shared" si="24"/>
        <v>92074.13</v>
      </c>
    </row>
    <row r="103" spans="1:8">
      <c r="A103" s="35" t="s">
        <v>223</v>
      </c>
      <c r="B103" s="40" t="s">
        <v>32</v>
      </c>
      <c r="C103" s="9">
        <v>0</v>
      </c>
      <c r="D103" s="9">
        <v>701136.02</v>
      </c>
      <c r="E103" s="7">
        <f t="shared" si="28"/>
        <v>701136.02</v>
      </c>
      <c r="F103" s="9">
        <v>2265</v>
      </c>
      <c r="G103" s="9">
        <v>2265</v>
      </c>
      <c r="H103" s="9">
        <f t="shared" si="24"/>
        <v>698871.02</v>
      </c>
    </row>
    <row r="104" spans="1:8">
      <c r="A104" s="35" t="s">
        <v>224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0</v>
      </c>
      <c r="G104" s="9">
        <v>0</v>
      </c>
      <c r="H104" s="9">
        <f t="shared" si="24"/>
        <v>164840.51999999999</v>
      </c>
    </row>
    <row r="105" spans="1:8">
      <c r="A105" s="35" t="s">
        <v>225</v>
      </c>
      <c r="B105" s="40" t="s">
        <v>34</v>
      </c>
      <c r="C105" s="9">
        <v>0</v>
      </c>
      <c r="D105" s="9">
        <v>272722.76</v>
      </c>
      <c r="E105" s="7">
        <f t="shared" si="28"/>
        <v>272722.76</v>
      </c>
      <c r="F105" s="9">
        <v>9421.99</v>
      </c>
      <c r="G105" s="9">
        <v>9421.99</v>
      </c>
      <c r="H105" s="9">
        <f t="shared" si="24"/>
        <v>263300.77</v>
      </c>
    </row>
    <row r="106" spans="1:8">
      <c r="A106" s="35" t="s">
        <v>226</v>
      </c>
      <c r="B106" s="40" t="s">
        <v>35</v>
      </c>
      <c r="C106" s="9">
        <v>0</v>
      </c>
      <c r="D106" s="9">
        <v>159180.16</v>
      </c>
      <c r="E106" s="7">
        <f t="shared" si="28"/>
        <v>159180.16</v>
      </c>
      <c r="F106" s="9">
        <v>0</v>
      </c>
      <c r="G106" s="9">
        <v>0</v>
      </c>
      <c r="H106" s="9">
        <f t="shared" si="24"/>
        <v>159180.16</v>
      </c>
    </row>
    <row r="107" spans="1:8">
      <c r="A107" s="35" t="s">
        <v>227</v>
      </c>
      <c r="B107" s="40" t="s">
        <v>36</v>
      </c>
      <c r="C107" s="9">
        <v>0</v>
      </c>
      <c r="D107" s="9">
        <v>847451.71</v>
      </c>
      <c r="E107" s="7">
        <f t="shared" si="28"/>
        <v>847451.71</v>
      </c>
      <c r="F107" s="9">
        <v>297768.68</v>
      </c>
      <c r="G107" s="9">
        <v>297768.68</v>
      </c>
      <c r="H107" s="9">
        <f t="shared" si="24"/>
        <v>549683.03</v>
      </c>
    </row>
    <row r="108" spans="1:8">
      <c r="A108" s="66" t="s">
        <v>37</v>
      </c>
      <c r="B108" s="67"/>
      <c r="C108" s="8">
        <f>SUM(C109:C117)</f>
        <v>0</v>
      </c>
      <c r="D108" s="8">
        <f t="shared" ref="D108:G108" si="29">SUM(D109:D117)</f>
        <v>90000</v>
      </c>
      <c r="E108" s="8">
        <f t="shared" si="29"/>
        <v>90000</v>
      </c>
      <c r="F108" s="8">
        <f t="shared" si="29"/>
        <v>86966.02</v>
      </c>
      <c r="G108" s="8">
        <f t="shared" si="29"/>
        <v>86966.02</v>
      </c>
      <c r="H108" s="8">
        <f t="shared" si="24"/>
        <v>3033.9799999999959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90000</v>
      </c>
      <c r="E112" s="7">
        <f t="shared" si="30"/>
        <v>90000</v>
      </c>
      <c r="F112" s="9">
        <v>86966.02</v>
      </c>
      <c r="G112" s="9">
        <v>86966.02</v>
      </c>
      <c r="H112" s="9">
        <f t="shared" si="24"/>
        <v>3033.9799999999959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6" t="s">
        <v>47</v>
      </c>
      <c r="B118" s="67"/>
      <c r="C118" s="8">
        <f>SUM(C119:C127)</f>
        <v>0</v>
      </c>
      <c r="D118" s="8">
        <f t="shared" ref="D118:G118" si="31">SUM(D119:D127)</f>
        <v>4646076.9399999995</v>
      </c>
      <c r="E118" s="8">
        <f t="shared" si="31"/>
        <v>4646076.9399999995</v>
      </c>
      <c r="F118" s="8">
        <f t="shared" si="31"/>
        <v>0</v>
      </c>
      <c r="G118" s="8">
        <f t="shared" si="31"/>
        <v>0</v>
      </c>
      <c r="H118" s="8">
        <f t="shared" si="24"/>
        <v>4646076.9399999995</v>
      </c>
    </row>
    <row r="119" spans="1:8">
      <c r="A119" s="35" t="s">
        <v>235</v>
      </c>
      <c r="B119" s="40" t="s">
        <v>48</v>
      </c>
      <c r="C119" s="9">
        <v>0</v>
      </c>
      <c r="D119" s="9">
        <v>3768078.19</v>
      </c>
      <c r="E119" s="7">
        <f t="shared" ref="E119:E127" si="32">C119+D119</f>
        <v>3768078.19</v>
      </c>
      <c r="F119" s="9">
        <v>0</v>
      </c>
      <c r="G119" s="9">
        <v>0</v>
      </c>
      <c r="H119" s="9">
        <f t="shared" si="24"/>
        <v>3768078.19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>
        <v>0</v>
      </c>
      <c r="D124" s="9">
        <v>877998.75</v>
      </c>
      <c r="E124" s="7">
        <f t="shared" si="32"/>
        <v>877998.75</v>
      </c>
      <c r="F124" s="9">
        <v>0</v>
      </c>
      <c r="G124" s="9">
        <v>0</v>
      </c>
      <c r="H124" s="9">
        <f t="shared" si="24"/>
        <v>877998.75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6" t="s">
        <v>57</v>
      </c>
      <c r="B128" s="67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6" t="s">
        <v>61</v>
      </c>
      <c r="B132" s="67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6" t="s">
        <v>70</v>
      </c>
      <c r="B141" s="67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6" t="s">
        <v>74</v>
      </c>
      <c r="B145" s="67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15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8" t="s">
        <v>83</v>
      </c>
      <c r="B154" s="69"/>
      <c r="C154" s="8">
        <f>C4+C79</f>
        <v>60646162.319999993</v>
      </c>
      <c r="D154" s="8">
        <f t="shared" ref="D154:H154" si="42">D4+D79</f>
        <v>52742499.799999997</v>
      </c>
      <c r="E154" s="8">
        <f t="shared" si="42"/>
        <v>113388662.12</v>
      </c>
      <c r="F154" s="8">
        <f t="shared" si="42"/>
        <v>45910337.359999999</v>
      </c>
      <c r="G154" s="8">
        <f t="shared" si="42"/>
        <v>45910337.359999999</v>
      </c>
      <c r="H154" s="8">
        <f t="shared" si="42"/>
        <v>67478324.75999999</v>
      </c>
    </row>
    <row r="155" spans="1:8" ht="5.15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52" t="s">
        <v>330</v>
      </c>
    </row>
    <row r="161" spans="2:7">
      <c r="B161" s="85" t="s">
        <v>331</v>
      </c>
      <c r="C161" s="85"/>
      <c r="F161" s="86"/>
      <c r="G161" s="86"/>
    </row>
    <row r="162" spans="2:7">
      <c r="B162" s="84" t="s">
        <v>332</v>
      </c>
      <c r="C162" s="84"/>
      <c r="F162" s="87" t="s">
        <v>334</v>
      </c>
      <c r="G162" s="87"/>
    </row>
    <row r="163" spans="2:7">
      <c r="B163" s="84" t="s">
        <v>333</v>
      </c>
      <c r="C163" s="84"/>
      <c r="F163" s="84" t="s">
        <v>335</v>
      </c>
      <c r="G163" s="84"/>
    </row>
  </sheetData>
  <mergeCells count="31">
    <mergeCell ref="B161:C161"/>
    <mergeCell ref="B162:C162"/>
    <mergeCell ref="B163:C163"/>
    <mergeCell ref="F161:G161"/>
    <mergeCell ref="F162:G162"/>
    <mergeCell ref="F163:G16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7" workbookViewId="0">
      <selection activeCell="A38" sqref="A38"/>
    </sheetView>
  </sheetViews>
  <sheetFormatPr baseColWidth="10" defaultColWidth="12" defaultRowHeight="10"/>
  <cols>
    <col min="1" max="1" width="45.796875" style="11" customWidth="1"/>
    <col min="2" max="7" width="16.796875" style="11" customWidth="1"/>
    <col min="8" max="16384" width="12" style="11"/>
  </cols>
  <sheetData>
    <row r="1" spans="1:7" ht="56.15" customHeight="1">
      <c r="A1" s="70" t="s">
        <v>327</v>
      </c>
      <c r="B1" s="71"/>
      <c r="C1" s="71"/>
      <c r="D1" s="71"/>
      <c r="E1" s="71"/>
      <c r="F1" s="71"/>
      <c r="G1" s="72"/>
    </row>
    <row r="2" spans="1:7" ht="10.5">
      <c r="A2" s="12"/>
      <c r="B2" s="73" t="s">
        <v>0</v>
      </c>
      <c r="C2" s="73"/>
      <c r="D2" s="73"/>
      <c r="E2" s="73"/>
      <c r="F2" s="73"/>
      <c r="G2" s="12"/>
    </row>
    <row r="3" spans="1:7" ht="21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 ht="10.5">
      <c r="A4" s="15" t="s">
        <v>88</v>
      </c>
      <c r="B4" s="16"/>
      <c r="C4" s="16"/>
      <c r="D4" s="16"/>
      <c r="E4" s="16"/>
      <c r="F4" s="16"/>
      <c r="G4" s="16"/>
    </row>
    <row r="5" spans="1:7" ht="10.5">
      <c r="A5" s="17" t="s">
        <v>89</v>
      </c>
      <c r="B5" s="8">
        <f>SUM(B6:B13)</f>
        <v>60646162.32</v>
      </c>
      <c r="C5" s="8">
        <f t="shared" ref="C5:G5" si="0">SUM(C6:C13)</f>
        <v>4389571.8599999994</v>
      </c>
      <c r="D5" s="8">
        <f t="shared" si="0"/>
        <v>65035734.18</v>
      </c>
      <c r="E5" s="8">
        <f t="shared" si="0"/>
        <v>29160346.16</v>
      </c>
      <c r="F5" s="8">
        <f t="shared" si="0"/>
        <v>29160346.16</v>
      </c>
      <c r="G5" s="8">
        <f t="shared" si="0"/>
        <v>35875388.019999996</v>
      </c>
    </row>
    <row r="6" spans="1:7">
      <c r="A6" s="18" t="s">
        <v>322</v>
      </c>
      <c r="B6" s="9">
        <v>4570500.57</v>
      </c>
      <c r="C6" s="9">
        <v>0</v>
      </c>
      <c r="D6" s="9">
        <f>B6+C6</f>
        <v>4570500.57</v>
      </c>
      <c r="E6" s="9">
        <v>1735073.06</v>
      </c>
      <c r="F6" s="9">
        <v>1735073.06</v>
      </c>
      <c r="G6" s="9">
        <f>D6-E6</f>
        <v>2835427.5100000002</v>
      </c>
    </row>
    <row r="7" spans="1:7">
      <c r="A7" s="18" t="s">
        <v>323</v>
      </c>
      <c r="B7" s="9">
        <v>27798588.789999999</v>
      </c>
      <c r="C7" s="9">
        <v>3390800.57</v>
      </c>
      <c r="D7" s="9">
        <f t="shared" ref="D7:D13" si="1">B7+C7</f>
        <v>31189389.359999999</v>
      </c>
      <c r="E7" s="9">
        <v>17101783.350000001</v>
      </c>
      <c r="F7" s="9">
        <v>17101783.350000001</v>
      </c>
      <c r="G7" s="9">
        <f t="shared" ref="G7:G13" si="2">D7-E7</f>
        <v>14087606.009999998</v>
      </c>
    </row>
    <row r="8" spans="1:7">
      <c r="A8" s="18" t="s">
        <v>324</v>
      </c>
      <c r="B8" s="9">
        <v>4018298.28</v>
      </c>
      <c r="C8" s="9">
        <v>138150</v>
      </c>
      <c r="D8" s="9">
        <f t="shared" si="1"/>
        <v>4156448.28</v>
      </c>
      <c r="E8" s="9">
        <v>1648693.89</v>
      </c>
      <c r="F8" s="9">
        <v>1648693.89</v>
      </c>
      <c r="G8" s="9">
        <f t="shared" si="2"/>
        <v>2507754.3899999997</v>
      </c>
    </row>
    <row r="9" spans="1:7">
      <c r="A9" s="18" t="s">
        <v>325</v>
      </c>
      <c r="B9" s="9">
        <v>23682929.420000002</v>
      </c>
      <c r="C9" s="9">
        <v>860621.29</v>
      </c>
      <c r="D9" s="9">
        <f t="shared" si="1"/>
        <v>24543550.710000001</v>
      </c>
      <c r="E9" s="9">
        <v>8377961.5700000003</v>
      </c>
      <c r="F9" s="9">
        <v>8377961.5700000003</v>
      </c>
      <c r="G9" s="9">
        <f t="shared" si="2"/>
        <v>16165589.140000001</v>
      </c>
    </row>
    <row r="10" spans="1:7">
      <c r="A10" s="18" t="s">
        <v>326</v>
      </c>
      <c r="B10" s="9">
        <v>575845.26</v>
      </c>
      <c r="C10" s="9">
        <v>0</v>
      </c>
      <c r="D10" s="9">
        <f t="shared" si="1"/>
        <v>575845.26</v>
      </c>
      <c r="E10" s="9">
        <v>296834.28999999998</v>
      </c>
      <c r="F10" s="9">
        <v>296834.28999999998</v>
      </c>
      <c r="G10" s="9">
        <f t="shared" si="2"/>
        <v>279010.97000000003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15" customHeight="1">
      <c r="A14" s="18"/>
      <c r="B14" s="9"/>
      <c r="C14" s="9"/>
      <c r="D14" s="9"/>
      <c r="E14" s="9"/>
      <c r="F14" s="9"/>
      <c r="G14" s="9"/>
    </row>
    <row r="15" spans="1:7" ht="10.5">
      <c r="A15" s="19" t="s">
        <v>92</v>
      </c>
      <c r="B15" s="9"/>
      <c r="C15" s="9"/>
      <c r="D15" s="9"/>
      <c r="E15" s="9"/>
      <c r="F15" s="9"/>
      <c r="G15" s="9"/>
    </row>
    <row r="16" spans="1:7" ht="10.5">
      <c r="A16" s="19" t="s">
        <v>93</v>
      </c>
      <c r="B16" s="8">
        <f>SUM(B17:B24)</f>
        <v>0</v>
      </c>
      <c r="C16" s="8">
        <f t="shared" ref="C16:G16" si="3">SUM(C17:C24)</f>
        <v>48352927.939999998</v>
      </c>
      <c r="D16" s="8">
        <f t="shared" si="3"/>
        <v>48352927.939999998</v>
      </c>
      <c r="E16" s="8">
        <f t="shared" si="3"/>
        <v>16749991.199999999</v>
      </c>
      <c r="F16" s="8">
        <f t="shared" si="3"/>
        <v>16749991.199999999</v>
      </c>
      <c r="G16" s="8">
        <f t="shared" si="3"/>
        <v>31602936.740000002</v>
      </c>
    </row>
    <row r="17" spans="1:7">
      <c r="A17" s="18" t="s">
        <v>322</v>
      </c>
      <c r="B17" s="9">
        <v>0</v>
      </c>
      <c r="C17" s="9">
        <v>2809937.31</v>
      </c>
      <c r="D17" s="9">
        <f>B17+C17</f>
        <v>2809937.31</v>
      </c>
      <c r="E17" s="9">
        <v>1165306.74</v>
      </c>
      <c r="F17" s="9">
        <v>1165306.74</v>
      </c>
      <c r="G17" s="9">
        <f t="shared" ref="G17:G24" si="4">D17-E17</f>
        <v>1644630.57</v>
      </c>
    </row>
    <row r="18" spans="1:7">
      <c r="A18" s="18" t="s">
        <v>323</v>
      </c>
      <c r="B18" s="9">
        <v>0</v>
      </c>
      <c r="C18" s="9">
        <v>32879813.489999998</v>
      </c>
      <c r="D18" s="9">
        <f t="shared" ref="D18:D24" si="5">B18+C18</f>
        <v>32879813.489999998</v>
      </c>
      <c r="E18" s="9">
        <v>10698658.59</v>
      </c>
      <c r="F18" s="9">
        <v>10698658.59</v>
      </c>
      <c r="G18" s="9">
        <f t="shared" si="4"/>
        <v>22181154.899999999</v>
      </c>
    </row>
    <row r="19" spans="1:7">
      <c r="A19" s="18" t="s">
        <v>324</v>
      </c>
      <c r="B19" s="9">
        <v>0</v>
      </c>
      <c r="C19" s="9">
        <v>2102009.7200000002</v>
      </c>
      <c r="D19" s="9">
        <f t="shared" si="5"/>
        <v>2102009.7200000002</v>
      </c>
      <c r="E19" s="9">
        <v>760018.61</v>
      </c>
      <c r="F19" s="9">
        <v>760018.61</v>
      </c>
      <c r="G19" s="9">
        <f t="shared" si="4"/>
        <v>1341991.1100000003</v>
      </c>
    </row>
    <row r="20" spans="1:7">
      <c r="A20" s="18" t="s">
        <v>325</v>
      </c>
      <c r="B20" s="9">
        <v>0</v>
      </c>
      <c r="C20" s="9">
        <v>9985672.7200000007</v>
      </c>
      <c r="D20" s="9">
        <f t="shared" si="5"/>
        <v>9985672.7200000007</v>
      </c>
      <c r="E20" s="9">
        <v>3887009.09</v>
      </c>
      <c r="F20" s="9">
        <v>3887009.09</v>
      </c>
      <c r="G20" s="9">
        <f t="shared" si="4"/>
        <v>6098663.6300000008</v>
      </c>
    </row>
    <row r="21" spans="1:7">
      <c r="A21" s="18" t="s">
        <v>326</v>
      </c>
      <c r="B21" s="9">
        <v>0</v>
      </c>
      <c r="C21" s="9">
        <v>575494.69999999995</v>
      </c>
      <c r="D21" s="9">
        <f t="shared" si="5"/>
        <v>575494.69999999995</v>
      </c>
      <c r="E21" s="9">
        <v>238998.17</v>
      </c>
      <c r="F21" s="9">
        <v>238998.17</v>
      </c>
      <c r="G21" s="9">
        <f t="shared" si="4"/>
        <v>336496.52999999991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15" customHeight="1">
      <c r="A25" s="20"/>
      <c r="B25" s="9"/>
      <c r="C25" s="9"/>
      <c r="D25" s="9"/>
      <c r="E25" s="9"/>
      <c r="F25" s="9"/>
      <c r="G25" s="9"/>
    </row>
    <row r="26" spans="1:7" ht="10.5">
      <c r="A26" s="17" t="s">
        <v>83</v>
      </c>
      <c r="B26" s="8">
        <f>B5+B16</f>
        <v>60646162.32</v>
      </c>
      <c r="C26" s="8">
        <f t="shared" ref="C26:G26" si="6">C5+C16</f>
        <v>52742499.799999997</v>
      </c>
      <c r="D26" s="8">
        <f t="shared" si="6"/>
        <v>113388662.12</v>
      </c>
      <c r="E26" s="8">
        <f t="shared" si="6"/>
        <v>45910337.359999999</v>
      </c>
      <c r="F26" s="8">
        <f t="shared" si="6"/>
        <v>45910337.359999999</v>
      </c>
      <c r="G26" s="8">
        <f t="shared" si="6"/>
        <v>67478324.75999999</v>
      </c>
    </row>
    <row r="27" spans="1:7" ht="5.15" customHeight="1">
      <c r="A27" s="21"/>
      <c r="B27" s="10"/>
      <c r="C27" s="10"/>
      <c r="D27" s="10"/>
      <c r="E27" s="10"/>
      <c r="F27" s="10"/>
      <c r="G27" s="10"/>
    </row>
    <row r="29" spans="1:7">
      <c r="A29" s="52" t="s">
        <v>330</v>
      </c>
    </row>
    <row r="34" spans="1:6">
      <c r="A34" s="85" t="s">
        <v>331</v>
      </c>
      <c r="B34" s="85"/>
      <c r="C34" s="88"/>
      <c r="D34" s="88"/>
      <c r="E34" s="86"/>
      <c r="F34" s="86"/>
    </row>
    <row r="35" spans="1:6">
      <c r="A35" s="84" t="s">
        <v>332</v>
      </c>
      <c r="B35" s="84"/>
      <c r="C35" s="88"/>
      <c r="D35" s="88"/>
      <c r="E35" s="87" t="s">
        <v>334</v>
      </c>
      <c r="F35" s="87"/>
    </row>
    <row r="36" spans="1:6">
      <c r="A36" s="84" t="s">
        <v>333</v>
      </c>
      <c r="B36" s="84"/>
      <c r="C36" s="88"/>
      <c r="D36" s="88"/>
      <c r="E36" s="84" t="s">
        <v>335</v>
      </c>
      <c r="F36" s="84"/>
    </row>
  </sheetData>
  <mergeCells count="8">
    <mergeCell ref="A36:B36"/>
    <mergeCell ref="E36:F36"/>
    <mergeCell ref="A1:G1"/>
    <mergeCell ref="B2:F2"/>
    <mergeCell ref="A34:B34"/>
    <mergeCell ref="E34:F34"/>
    <mergeCell ref="A35:B35"/>
    <mergeCell ref="E35:F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ColWidth="12" defaultRowHeight="10"/>
  <cols>
    <col min="1" max="1" width="5.796875" style="11" customWidth="1"/>
    <col min="2" max="2" width="65.796875" style="11" customWidth="1"/>
    <col min="3" max="8" width="17.796875" style="11" customWidth="1"/>
    <col min="9" max="16384" width="12" style="11"/>
  </cols>
  <sheetData>
    <row r="1" spans="1:8" ht="46" customHeight="1">
      <c r="A1" s="70" t="s">
        <v>328</v>
      </c>
      <c r="B1" s="71"/>
      <c r="C1" s="71"/>
      <c r="D1" s="71"/>
      <c r="E1" s="71"/>
      <c r="F1" s="71"/>
      <c r="G1" s="71"/>
      <c r="H1" s="72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1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15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94</v>
      </c>
      <c r="B5" s="80"/>
      <c r="C5" s="8">
        <f>C6+C16+C25+C36</f>
        <v>60646162.32</v>
      </c>
      <c r="D5" s="8">
        <f t="shared" ref="D5:H5" si="0">D6+D16+D25+D36</f>
        <v>4389571.8600000003</v>
      </c>
      <c r="E5" s="8">
        <f t="shared" si="0"/>
        <v>65035734.18</v>
      </c>
      <c r="F5" s="8">
        <f t="shared" si="0"/>
        <v>29160346.16</v>
      </c>
      <c r="G5" s="8">
        <f t="shared" si="0"/>
        <v>29160346.16</v>
      </c>
      <c r="H5" s="8">
        <f t="shared" si="0"/>
        <v>35875388.019999996</v>
      </c>
    </row>
    <row r="6" spans="1:8" ht="12.75" customHeight="1">
      <c r="A6" s="64" t="s">
        <v>95</v>
      </c>
      <c r="B6" s="65"/>
      <c r="C6" s="8">
        <f>SUM(C7:C14)</f>
        <v>575845.26</v>
      </c>
      <c r="D6" s="8">
        <f t="shared" ref="D6:H6" si="1">SUM(D7:D14)</f>
        <v>0</v>
      </c>
      <c r="E6" s="8">
        <f t="shared" si="1"/>
        <v>575845.26</v>
      </c>
      <c r="F6" s="8">
        <f t="shared" si="1"/>
        <v>296834.28999999998</v>
      </c>
      <c r="G6" s="8">
        <f t="shared" si="1"/>
        <v>296834.28999999998</v>
      </c>
      <c r="H6" s="8">
        <f t="shared" si="1"/>
        <v>279010.97000000003</v>
      </c>
    </row>
    <row r="7" spans="1:8" ht="10.5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 ht="10.5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 ht="10.5">
      <c r="A9" s="46" t="s">
        <v>265</v>
      </c>
      <c r="B9" s="40" t="s">
        <v>98</v>
      </c>
      <c r="C9" s="9">
        <v>575845.26</v>
      </c>
      <c r="D9" s="9">
        <v>0</v>
      </c>
      <c r="E9" s="9">
        <f t="shared" si="2"/>
        <v>575845.26</v>
      </c>
      <c r="F9" s="9">
        <v>296834.28999999998</v>
      </c>
      <c r="G9" s="9">
        <v>296834.28999999998</v>
      </c>
      <c r="H9" s="9">
        <f t="shared" si="3"/>
        <v>279010.97000000003</v>
      </c>
    </row>
    <row r="10" spans="1:8" ht="10.5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 ht="10.5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 ht="10.5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 ht="10.5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 ht="10.5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15" customHeight="1">
      <c r="A15" s="47"/>
      <c r="B15" s="39"/>
      <c r="C15" s="8"/>
      <c r="D15" s="8"/>
      <c r="E15" s="8"/>
      <c r="F15" s="8"/>
      <c r="G15" s="8"/>
      <c r="H15" s="8"/>
    </row>
    <row r="16" spans="1:8" ht="13">
      <c r="A16" s="64" t="s">
        <v>104</v>
      </c>
      <c r="B16" s="81"/>
      <c r="C16" s="8">
        <f>SUM(C17:C23)</f>
        <v>60070317.060000002</v>
      </c>
      <c r="D16" s="8">
        <f t="shared" ref="D16:G16" si="4">SUM(D17:D23)</f>
        <v>4389571.8600000003</v>
      </c>
      <c r="E16" s="8">
        <f t="shared" si="4"/>
        <v>64459888.920000002</v>
      </c>
      <c r="F16" s="8">
        <f t="shared" si="4"/>
        <v>28863511.870000001</v>
      </c>
      <c r="G16" s="8">
        <f t="shared" si="4"/>
        <v>28863511.870000001</v>
      </c>
      <c r="H16" s="8">
        <f t="shared" si="3"/>
        <v>35596377.049999997</v>
      </c>
    </row>
    <row r="17" spans="1:8" ht="10.5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 ht="10.5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 ht="10.5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 ht="10.5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 ht="10.5">
      <c r="A21" s="46" t="s">
        <v>275</v>
      </c>
      <c r="B21" s="40" t="s">
        <v>109</v>
      </c>
      <c r="C21" s="9">
        <v>60070317.060000002</v>
      </c>
      <c r="D21" s="9">
        <v>4389571.8600000003</v>
      </c>
      <c r="E21" s="9">
        <f t="shared" si="5"/>
        <v>64459888.920000002</v>
      </c>
      <c r="F21" s="9">
        <v>28863511.870000001</v>
      </c>
      <c r="G21" s="9">
        <v>28863511.870000001</v>
      </c>
      <c r="H21" s="9">
        <f t="shared" si="3"/>
        <v>35596377.049999997</v>
      </c>
    </row>
    <row r="22" spans="1:8" ht="10.5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 ht="10.5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15" customHeight="1">
      <c r="A24" s="47"/>
      <c r="B24" s="39"/>
      <c r="C24" s="8"/>
      <c r="D24" s="8"/>
      <c r="E24" s="8"/>
      <c r="F24" s="8"/>
      <c r="G24" s="8"/>
      <c r="H24" s="8"/>
    </row>
    <row r="25" spans="1:8" ht="13">
      <c r="A25" s="64" t="s">
        <v>112</v>
      </c>
      <c r="B25" s="81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 ht="10.5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 ht="10.5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 ht="10.5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 ht="10.5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 ht="10.5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 ht="10.5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 ht="10.5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 ht="10.5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 ht="10.5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15" customHeight="1">
      <c r="A35" s="47"/>
      <c r="B35" s="39"/>
      <c r="C35" s="8"/>
      <c r="D35" s="8"/>
      <c r="E35" s="8"/>
      <c r="F35" s="8"/>
      <c r="G35" s="8"/>
      <c r="H35" s="8"/>
    </row>
    <row r="36" spans="1:8" ht="13">
      <c r="A36" s="64" t="s">
        <v>122</v>
      </c>
      <c r="B36" s="81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 ht="10.5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0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 ht="10.5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 ht="10.5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15" customHeight="1">
      <c r="A41" s="47"/>
      <c r="B41" s="39"/>
      <c r="C41" s="8"/>
      <c r="D41" s="8"/>
      <c r="E41" s="8"/>
      <c r="F41" s="8"/>
      <c r="G41" s="8"/>
      <c r="H41" s="8"/>
    </row>
    <row r="42" spans="1:8" ht="13">
      <c r="A42" s="64" t="s">
        <v>127</v>
      </c>
      <c r="B42" s="81"/>
      <c r="C42" s="8">
        <f>C43+C53+C62+C73</f>
        <v>0</v>
      </c>
      <c r="D42" s="8">
        <f t="shared" ref="D42:G42" si="10">D43+D53+D62+D73</f>
        <v>48352927.940000005</v>
      </c>
      <c r="E42" s="8">
        <f t="shared" si="10"/>
        <v>48352927.940000005</v>
      </c>
      <c r="F42" s="8">
        <f t="shared" si="10"/>
        <v>16749991.199999999</v>
      </c>
      <c r="G42" s="8">
        <f t="shared" si="10"/>
        <v>16749991.199999999</v>
      </c>
      <c r="H42" s="8">
        <f t="shared" si="3"/>
        <v>31602936.740000006</v>
      </c>
    </row>
    <row r="43" spans="1:8" ht="13">
      <c r="A43" s="64" t="s">
        <v>95</v>
      </c>
      <c r="B43" s="81"/>
      <c r="C43" s="8">
        <f>SUM(C44:C51)</f>
        <v>0</v>
      </c>
      <c r="D43" s="8">
        <f t="shared" ref="D43:G43" si="11">SUM(D44:D51)</f>
        <v>575494.69999999995</v>
      </c>
      <c r="E43" s="8">
        <f t="shared" si="11"/>
        <v>575494.69999999995</v>
      </c>
      <c r="F43" s="8">
        <f t="shared" si="11"/>
        <v>238998.17</v>
      </c>
      <c r="G43" s="8">
        <f t="shared" si="11"/>
        <v>238998.17</v>
      </c>
      <c r="H43" s="8">
        <f t="shared" si="3"/>
        <v>336496.52999999991</v>
      </c>
    </row>
    <row r="44" spans="1:8" ht="10.5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 ht="10.5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 ht="10.5">
      <c r="A46" s="46" t="s">
        <v>293</v>
      </c>
      <c r="B46" s="40" t="s">
        <v>98</v>
      </c>
      <c r="C46" s="9">
        <v>0</v>
      </c>
      <c r="D46" s="9">
        <v>575494.69999999995</v>
      </c>
      <c r="E46" s="9">
        <f t="shared" si="12"/>
        <v>575494.69999999995</v>
      </c>
      <c r="F46" s="9">
        <v>238998.17</v>
      </c>
      <c r="G46" s="9">
        <v>238998.17</v>
      </c>
      <c r="H46" s="9">
        <f t="shared" si="3"/>
        <v>336496.52999999991</v>
      </c>
    </row>
    <row r="47" spans="1:8" ht="10.5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 ht="10.5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 ht="10.5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 ht="10.5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 ht="10.5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15" customHeight="1">
      <c r="A52" s="47"/>
      <c r="B52" s="39"/>
      <c r="C52" s="8"/>
      <c r="D52" s="8"/>
      <c r="E52" s="8"/>
      <c r="F52" s="8"/>
      <c r="G52" s="8"/>
      <c r="H52" s="8"/>
    </row>
    <row r="53" spans="1:8" ht="13">
      <c r="A53" s="64" t="s">
        <v>104</v>
      </c>
      <c r="B53" s="81"/>
      <c r="C53" s="8">
        <f>SUM(C54:C60)</f>
        <v>0</v>
      </c>
      <c r="D53" s="8">
        <f t="shared" ref="D53:G53" si="13">SUM(D54:D60)</f>
        <v>47777433.240000002</v>
      </c>
      <c r="E53" s="8">
        <f t="shared" si="13"/>
        <v>47777433.240000002</v>
      </c>
      <c r="F53" s="8">
        <f t="shared" si="13"/>
        <v>16510993.029999999</v>
      </c>
      <c r="G53" s="8">
        <f t="shared" si="13"/>
        <v>16510993.029999999</v>
      </c>
      <c r="H53" s="8">
        <f t="shared" si="3"/>
        <v>31266440.210000001</v>
      </c>
    </row>
    <row r="54" spans="1:8" ht="10.5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 ht="10.5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 ht="10.5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 ht="10.5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 ht="10.5">
      <c r="A58" s="46" t="s">
        <v>303</v>
      </c>
      <c r="B58" s="40" t="s">
        <v>109</v>
      </c>
      <c r="C58" s="9">
        <v>0</v>
      </c>
      <c r="D58" s="9">
        <v>47777433.240000002</v>
      </c>
      <c r="E58" s="9">
        <f t="shared" si="14"/>
        <v>47777433.240000002</v>
      </c>
      <c r="F58" s="9">
        <v>16510993.029999999</v>
      </c>
      <c r="G58" s="9">
        <v>16510993.029999999</v>
      </c>
      <c r="H58" s="9">
        <f t="shared" si="3"/>
        <v>31266440.210000001</v>
      </c>
    </row>
    <row r="59" spans="1:8" ht="10.5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 ht="10.5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15" customHeight="1">
      <c r="A61" s="47"/>
      <c r="B61" s="39"/>
      <c r="C61" s="8"/>
      <c r="D61" s="8"/>
      <c r="E61" s="8"/>
      <c r="F61" s="8"/>
      <c r="G61" s="8"/>
      <c r="H61" s="8"/>
    </row>
    <row r="62" spans="1:8" ht="13">
      <c r="A62" s="64" t="s">
        <v>112</v>
      </c>
      <c r="B62" s="81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 ht="10.5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 ht="10.5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 ht="10.5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 ht="10.5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 ht="10.5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 ht="10.5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 ht="10.5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 ht="10.5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 ht="10.5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15" customHeight="1">
      <c r="A72" s="47"/>
      <c r="B72" s="39"/>
      <c r="C72" s="8"/>
      <c r="D72" s="8"/>
      <c r="E72" s="8"/>
      <c r="F72" s="8"/>
      <c r="G72" s="8"/>
      <c r="H72" s="8"/>
    </row>
    <row r="73" spans="1:8" ht="13">
      <c r="A73" s="64" t="s">
        <v>122</v>
      </c>
      <c r="B73" s="81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 ht="10.5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0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 ht="10.5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 ht="10.5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15" customHeight="1">
      <c r="A78" s="47"/>
      <c r="B78" s="39"/>
      <c r="C78" s="8"/>
      <c r="D78" s="8"/>
      <c r="E78" s="8"/>
      <c r="F78" s="8"/>
      <c r="G78" s="8"/>
      <c r="H78" s="8"/>
    </row>
    <row r="79" spans="1:8" ht="13">
      <c r="A79" s="64" t="s">
        <v>83</v>
      </c>
      <c r="B79" s="81"/>
      <c r="C79" s="8">
        <f>C5+C42</f>
        <v>60646162.32</v>
      </c>
      <c r="D79" s="8">
        <f t="shared" ref="D79:H79" si="20">D5+D42</f>
        <v>52742499.800000004</v>
      </c>
      <c r="E79" s="8">
        <f t="shared" si="20"/>
        <v>113388662.12</v>
      </c>
      <c r="F79" s="8">
        <f t="shared" si="20"/>
        <v>45910337.359999999</v>
      </c>
      <c r="G79" s="8">
        <f t="shared" si="20"/>
        <v>45910337.359999999</v>
      </c>
      <c r="H79" s="8">
        <f t="shared" si="20"/>
        <v>67478324.760000005</v>
      </c>
    </row>
    <row r="80" spans="1:8" ht="5.15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13" workbookViewId="0">
      <selection activeCell="E34" sqref="E34"/>
    </sheetView>
  </sheetViews>
  <sheetFormatPr baseColWidth="10" defaultColWidth="12" defaultRowHeight="10"/>
  <cols>
    <col min="1" max="1" width="56.796875" style="11" customWidth="1"/>
    <col min="2" max="7" width="16.796875" style="11" customWidth="1"/>
    <col min="8" max="16384" width="12" style="11"/>
  </cols>
  <sheetData>
    <row r="1" spans="1:7" ht="56.15" customHeight="1">
      <c r="A1" s="70" t="s">
        <v>329</v>
      </c>
      <c r="B1" s="82"/>
      <c r="C1" s="82"/>
      <c r="D1" s="82"/>
      <c r="E1" s="82"/>
      <c r="F1" s="82"/>
      <c r="G1" s="83"/>
    </row>
    <row r="2" spans="1:7" ht="10.5">
      <c r="A2" s="22"/>
      <c r="B2" s="73" t="s">
        <v>0</v>
      </c>
      <c r="C2" s="73"/>
      <c r="D2" s="73"/>
      <c r="E2" s="73"/>
      <c r="F2" s="73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 ht="10.5">
      <c r="A4" s="27" t="s">
        <v>129</v>
      </c>
      <c r="B4" s="28">
        <f>B5+B6+B7+B10+B11+B14</f>
        <v>40089333.200000003</v>
      </c>
      <c r="C4" s="28">
        <f t="shared" ref="C4:G4" si="0">C5+C6+C7+C10+C11+C14</f>
        <v>1488896.34</v>
      </c>
      <c r="D4" s="28">
        <f t="shared" si="0"/>
        <v>41578229.540000007</v>
      </c>
      <c r="E4" s="28">
        <f t="shared" si="0"/>
        <v>22435079.219999999</v>
      </c>
      <c r="F4" s="28">
        <f t="shared" si="0"/>
        <v>22435079.219999999</v>
      </c>
      <c r="G4" s="28">
        <f t="shared" si="0"/>
        <v>19143150.320000008</v>
      </c>
    </row>
    <row r="5" spans="1:7" ht="10.5">
      <c r="A5" s="29" t="s">
        <v>130</v>
      </c>
      <c r="B5" s="9">
        <v>40089333.200000003</v>
      </c>
      <c r="C5" s="9">
        <v>1488896.34</v>
      </c>
      <c r="D5" s="8">
        <f>B5+C5</f>
        <v>41578229.540000007</v>
      </c>
      <c r="E5" s="9">
        <v>22435079.219999999</v>
      </c>
      <c r="F5" s="9">
        <v>22435079.219999999</v>
      </c>
      <c r="G5" s="8">
        <f>D5-E5</f>
        <v>19143150.320000008</v>
      </c>
    </row>
    <row r="6" spans="1:7" ht="10.5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 ht="10.5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 ht="10.5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 ht="10.5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 ht="10.5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0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 ht="10.5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 ht="10.5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 ht="10.5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15" customHeight="1">
      <c r="A15" s="29"/>
      <c r="B15" s="9"/>
      <c r="C15" s="9"/>
      <c r="D15" s="9"/>
      <c r="E15" s="9"/>
      <c r="F15" s="9"/>
      <c r="G15" s="9"/>
    </row>
    <row r="16" spans="1:7" ht="10.5">
      <c r="A16" s="19" t="s">
        <v>140</v>
      </c>
      <c r="B16" s="8">
        <f>B17+B18+B19+B22+B23+B26</f>
        <v>0</v>
      </c>
      <c r="C16" s="8">
        <f t="shared" ref="C16:G16" si="6">C17+C18+C19+C22+C23+C26</f>
        <v>38592494.409999996</v>
      </c>
      <c r="D16" s="8">
        <f t="shared" si="6"/>
        <v>38592494.409999996</v>
      </c>
      <c r="E16" s="8">
        <f t="shared" si="6"/>
        <v>15041732.310000001</v>
      </c>
      <c r="F16" s="8">
        <f t="shared" si="6"/>
        <v>15041732.310000001</v>
      </c>
      <c r="G16" s="8">
        <f t="shared" si="6"/>
        <v>23550762.099999994</v>
      </c>
    </row>
    <row r="17" spans="1:7" ht="10.5">
      <c r="A17" s="29" t="s">
        <v>130</v>
      </c>
      <c r="B17" s="9">
        <v>0</v>
      </c>
      <c r="C17" s="9">
        <v>38592494.409999996</v>
      </c>
      <c r="D17" s="8">
        <f t="shared" ref="D17:D18" si="7">B17+C17</f>
        <v>38592494.409999996</v>
      </c>
      <c r="E17" s="9">
        <v>15041732.310000001</v>
      </c>
      <c r="F17" s="9">
        <v>15041732.310000001</v>
      </c>
      <c r="G17" s="8">
        <f t="shared" ref="G17:G26" si="8">D17-E17</f>
        <v>23550762.099999994</v>
      </c>
    </row>
    <row r="18" spans="1:7" ht="10.5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 ht="10.5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 ht="10.5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 ht="10.5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 ht="10.5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0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 ht="10.5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 ht="10.5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 ht="10.5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 ht="10.5">
      <c r="A27" s="19" t="s">
        <v>141</v>
      </c>
      <c r="B27" s="8">
        <f>B4+B16</f>
        <v>40089333.200000003</v>
      </c>
      <c r="C27" s="8">
        <f t="shared" ref="C27:G27" si="13">C4+C16</f>
        <v>40081390.75</v>
      </c>
      <c r="D27" s="8">
        <f t="shared" si="13"/>
        <v>80170723.950000003</v>
      </c>
      <c r="E27" s="8">
        <f t="shared" si="13"/>
        <v>37476811.530000001</v>
      </c>
      <c r="F27" s="8">
        <f t="shared" si="13"/>
        <v>37476811.530000001</v>
      </c>
      <c r="G27" s="8">
        <f t="shared" si="13"/>
        <v>42693912.420000002</v>
      </c>
    </row>
    <row r="28" spans="1:7" ht="5.15" customHeight="1">
      <c r="A28" s="30"/>
      <c r="B28" s="10"/>
      <c r="C28" s="10"/>
      <c r="D28" s="10"/>
      <c r="E28" s="10"/>
      <c r="F28" s="10"/>
      <c r="G28" s="10"/>
    </row>
    <row r="30" spans="1:7">
      <c r="A30" s="52" t="s">
        <v>330</v>
      </c>
    </row>
    <row r="36" spans="1:6">
      <c r="A36" s="85" t="s">
        <v>331</v>
      </c>
      <c r="B36" s="85"/>
      <c r="E36" s="86"/>
      <c r="F36" s="86"/>
    </row>
    <row r="37" spans="1:6">
      <c r="A37" s="84" t="s">
        <v>332</v>
      </c>
      <c r="B37" s="84"/>
      <c r="E37" s="87" t="s">
        <v>334</v>
      </c>
      <c r="F37" s="87"/>
    </row>
    <row r="38" spans="1:6">
      <c r="A38" s="84" t="s">
        <v>333</v>
      </c>
      <c r="B38" s="84"/>
      <c r="E38" s="84" t="s">
        <v>335</v>
      </c>
      <c r="F38" s="84"/>
    </row>
  </sheetData>
  <mergeCells count="8">
    <mergeCell ref="A1:G1"/>
    <mergeCell ref="B2:F2"/>
    <mergeCell ref="A38:B38"/>
    <mergeCell ref="A36:B36"/>
    <mergeCell ref="A37:B37"/>
    <mergeCell ref="E36:F36"/>
    <mergeCell ref="E37:F37"/>
    <mergeCell ref="E38:F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2020-08-11T18:51:07Z</cp:lastPrinted>
  <dcterms:created xsi:type="dcterms:W3CDTF">2017-01-11T17:22:36Z</dcterms:created>
  <dcterms:modified xsi:type="dcterms:W3CDTF">2020-08-11T18:52:00Z</dcterms:modified>
</cp:coreProperties>
</file>