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SIRET\"/>
    </mc:Choice>
  </mc:AlternateContent>
  <bookViews>
    <workbookView xWindow="0" yWindow="0" windowWidth="28800" windowHeight="12330" activeTab="7"/>
  </bookViews>
  <sheets>
    <sheet name="EAI " sheetId="16" r:id="rId1"/>
    <sheet name="Hoja1" sheetId="25" r:id="rId2"/>
    <sheet name="CA " sheetId="22" r:id="rId3"/>
    <sheet name="COG" sheetId="28"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CFG!$A$3:$H$40</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28" l="1"/>
  <c r="H76" i="28" s="1"/>
  <c r="E75" i="28"/>
  <c r="H75" i="28" s="1"/>
  <c r="E74" i="28"/>
  <c r="H74" i="28" s="1"/>
  <c r="E73" i="28"/>
  <c r="H73" i="28" s="1"/>
  <c r="E72" i="28"/>
  <c r="H72" i="28" s="1"/>
  <c r="E71" i="28"/>
  <c r="H71" i="28" s="1"/>
  <c r="E70" i="28"/>
  <c r="H70" i="28" s="1"/>
  <c r="G69" i="28"/>
  <c r="F69" i="28"/>
  <c r="E69" i="28"/>
  <c r="H69" i="28" s="1"/>
  <c r="D69" i="28"/>
  <c r="C69" i="28"/>
  <c r="E68" i="28"/>
  <c r="H68" i="28" s="1"/>
  <c r="E67" i="28"/>
  <c r="H67" i="28" s="1"/>
  <c r="E66" i="28"/>
  <c r="H66" i="28" s="1"/>
  <c r="G65" i="28"/>
  <c r="F65" i="28"/>
  <c r="E65" i="28"/>
  <c r="H65" i="28" s="1"/>
  <c r="D65" i="28"/>
  <c r="C65" i="28"/>
  <c r="E64" i="28"/>
  <c r="H64" i="28" s="1"/>
  <c r="E63" i="28"/>
  <c r="H63" i="28" s="1"/>
  <c r="E62" i="28"/>
  <c r="H62" i="28" s="1"/>
  <c r="E61" i="28"/>
  <c r="H61" i="28" s="1"/>
  <c r="E60" i="28"/>
  <c r="H60" i="28" s="1"/>
  <c r="E59" i="28"/>
  <c r="H59" i="28" s="1"/>
  <c r="E58" i="28"/>
  <c r="H58" i="28" s="1"/>
  <c r="G57" i="28"/>
  <c r="F57" i="28"/>
  <c r="E57" i="28"/>
  <c r="H57" i="28" s="1"/>
  <c r="D57" i="28"/>
  <c r="C57" i="28"/>
  <c r="E56" i="28"/>
  <c r="H56" i="28" s="1"/>
  <c r="E55" i="28"/>
  <c r="H55" i="28" s="1"/>
  <c r="E54" i="28"/>
  <c r="H54" i="28" s="1"/>
  <c r="G53" i="28"/>
  <c r="F53" i="28"/>
  <c r="E53" i="28"/>
  <c r="H53" i="28" s="1"/>
  <c r="D53" i="28"/>
  <c r="C53" i="28"/>
  <c r="E52" i="28"/>
  <c r="H52" i="28" s="1"/>
  <c r="E51" i="28"/>
  <c r="H51" i="28" s="1"/>
  <c r="E50" i="28"/>
  <c r="H50" i="28" s="1"/>
  <c r="E49" i="28"/>
  <c r="H49" i="28" s="1"/>
  <c r="E48" i="28"/>
  <c r="H48" i="28" s="1"/>
  <c r="E47" i="28"/>
  <c r="H47" i="28" s="1"/>
  <c r="E46" i="28"/>
  <c r="H46" i="28" s="1"/>
  <c r="E45" i="28"/>
  <c r="H45" i="28" s="1"/>
  <c r="E44" i="28"/>
  <c r="H44" i="28" s="1"/>
  <c r="G43" i="28"/>
  <c r="F43" i="28"/>
  <c r="E43" i="28"/>
  <c r="H43" i="28" s="1"/>
  <c r="D43" i="28"/>
  <c r="C43" i="28"/>
  <c r="E42" i="28"/>
  <c r="H42" i="28" s="1"/>
  <c r="E41" i="28"/>
  <c r="H41" i="28" s="1"/>
  <c r="E40" i="28"/>
  <c r="H40" i="28" s="1"/>
  <c r="E39" i="28"/>
  <c r="H39" i="28" s="1"/>
  <c r="E38" i="28"/>
  <c r="H38" i="28" s="1"/>
  <c r="E37" i="28"/>
  <c r="H37" i="28" s="1"/>
  <c r="E36" i="28"/>
  <c r="H36" i="28" s="1"/>
  <c r="E35" i="28"/>
  <c r="H35" i="28" s="1"/>
  <c r="E34" i="28"/>
  <c r="H34" i="28" s="1"/>
  <c r="G33" i="28"/>
  <c r="F33" i="28"/>
  <c r="E33" i="28"/>
  <c r="H33" i="28" s="1"/>
  <c r="D33" i="28"/>
  <c r="C33" i="28"/>
  <c r="E32" i="28"/>
  <c r="H32" i="28" s="1"/>
  <c r="E31" i="28"/>
  <c r="H31" i="28" s="1"/>
  <c r="E30" i="28"/>
  <c r="H30" i="28" s="1"/>
  <c r="E29" i="28"/>
  <c r="H29" i="28" s="1"/>
  <c r="E28" i="28"/>
  <c r="H28" i="28" s="1"/>
  <c r="E27" i="28"/>
  <c r="H27" i="28" s="1"/>
  <c r="E26" i="28"/>
  <c r="H26" i="28" s="1"/>
  <c r="E25" i="28"/>
  <c r="H25" i="28" s="1"/>
  <c r="E24" i="28"/>
  <c r="H24" i="28" s="1"/>
  <c r="G23" i="28"/>
  <c r="F23" i="28"/>
  <c r="E23" i="28"/>
  <c r="H23" i="28" s="1"/>
  <c r="D23" i="28"/>
  <c r="C23" i="28"/>
  <c r="E22" i="28"/>
  <c r="H22" i="28" s="1"/>
  <c r="E21" i="28"/>
  <c r="H21" i="28" s="1"/>
  <c r="E20" i="28"/>
  <c r="H20" i="28" s="1"/>
  <c r="E19" i="28"/>
  <c r="H19" i="28" s="1"/>
  <c r="E18" i="28"/>
  <c r="H18" i="28" s="1"/>
  <c r="E17" i="28"/>
  <c r="H17" i="28" s="1"/>
  <c r="E16" i="28"/>
  <c r="H16" i="28" s="1"/>
  <c r="E15" i="28"/>
  <c r="H15" i="28" s="1"/>
  <c r="E14" i="28"/>
  <c r="H14" i="28" s="1"/>
  <c r="G13" i="28"/>
  <c r="F13" i="28"/>
  <c r="E13" i="28"/>
  <c r="H13" i="28" s="1"/>
  <c r="D13" i="28"/>
  <c r="C13" i="28"/>
  <c r="E12" i="28"/>
  <c r="H12" i="28" s="1"/>
  <c r="E11" i="28"/>
  <c r="H11" i="28" s="1"/>
  <c r="E10" i="28"/>
  <c r="H10" i="28" s="1"/>
  <c r="E9" i="28"/>
  <c r="H9" i="28" s="1"/>
  <c r="E8" i="28"/>
  <c r="H8" i="28" s="1"/>
  <c r="E7" i="28"/>
  <c r="H7" i="28" s="1"/>
  <c r="E6" i="28"/>
  <c r="H6" i="28" s="1"/>
  <c r="G5" i="28"/>
  <c r="G77" i="28" s="1"/>
  <c r="F5" i="28"/>
  <c r="F77" i="28" s="1"/>
  <c r="E5" i="28"/>
  <c r="H5" i="28" s="1"/>
  <c r="H77" i="28" s="1"/>
  <c r="D5" i="28"/>
  <c r="D77" i="28" s="1"/>
  <c r="C5" i="28"/>
  <c r="C77" i="28" s="1"/>
  <c r="E77" i="28" l="1"/>
  <c r="E35" i="16" l="1"/>
  <c r="D31" i="16" l="1"/>
  <c r="E31" i="16"/>
  <c r="I36" i="16"/>
  <c r="H21" i="25" l="1"/>
  <c r="G21" i="25"/>
  <c r="E21" i="25"/>
  <c r="D21" i="25"/>
  <c r="I12" i="25"/>
  <c r="F12" i="25"/>
  <c r="F21" i="25" s="1"/>
  <c r="C21" i="24" l="1"/>
  <c r="C17" i="24"/>
  <c r="E13" i="24"/>
  <c r="E17" i="24" s="1"/>
  <c r="E21" i="24" s="1"/>
  <c r="C13" i="24"/>
  <c r="D9" i="24"/>
  <c r="D13" i="24" s="1"/>
  <c r="D17" i="24" s="1"/>
  <c r="D21" i="24" s="1"/>
  <c r="E9" i="24"/>
  <c r="C9" i="24"/>
  <c r="D5" i="24"/>
  <c r="E5" i="24"/>
  <c r="C5" i="24"/>
  <c r="C42" i="15"/>
  <c r="D5" i="15"/>
  <c r="E5" i="15"/>
  <c r="F5" i="15"/>
  <c r="F42" i="15" s="1"/>
  <c r="G5" i="15"/>
  <c r="H5" i="15"/>
  <c r="C5" i="15"/>
  <c r="D16" i="15"/>
  <c r="D42" i="15" s="1"/>
  <c r="F16" i="15"/>
  <c r="G16" i="15"/>
  <c r="C16" i="15"/>
  <c r="H9" i="15"/>
  <c r="E9" i="15"/>
  <c r="H31" i="16"/>
  <c r="G31" i="16"/>
  <c r="G42" i="15" l="1"/>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E23" i="22"/>
  <c r="H23" i="22" s="1"/>
  <c r="E22" i="22"/>
  <c r="E25" i="22" s="1"/>
  <c r="E21" i="22"/>
  <c r="H21" i="22" s="1"/>
  <c r="G14" i="22"/>
  <c r="F14" i="22"/>
  <c r="D14" i="22"/>
  <c r="C14" i="22"/>
  <c r="E12" i="22"/>
  <c r="H12" i="22" s="1"/>
  <c r="E11" i="22"/>
  <c r="H11" i="22" s="1"/>
  <c r="E10" i="22"/>
  <c r="H10" i="22" s="1"/>
  <c r="E9" i="22"/>
  <c r="H9" i="22" s="1"/>
  <c r="E8" i="22"/>
  <c r="H8" i="22" s="1"/>
  <c r="E7" i="22"/>
  <c r="H7" i="22" s="1"/>
  <c r="E6" i="22"/>
  <c r="H6" i="22" s="1"/>
  <c r="H39" i="22" l="1"/>
  <c r="H25" i="22"/>
  <c r="H14" i="22"/>
  <c r="E39" i="22"/>
  <c r="H22" i="22"/>
  <c r="E14" i="22"/>
  <c r="F31" i="16"/>
  <c r="N32" i="2" l="1"/>
  <c r="I32" i="2"/>
  <c r="K32" i="2"/>
  <c r="L32" i="2"/>
  <c r="M32" i="2"/>
  <c r="H32" i="2"/>
  <c r="J33" i="2"/>
  <c r="J32" i="2" s="1"/>
  <c r="O33" i="2" l="1"/>
  <c r="O32" i="2" s="1"/>
  <c r="P32" i="2"/>
  <c r="H39" i="16" l="1"/>
  <c r="G39" i="16"/>
  <c r="E39" i="16"/>
  <c r="D39" i="16"/>
  <c r="I38" i="16"/>
  <c r="F38" i="16"/>
  <c r="I37" i="16"/>
  <c r="F37" i="16"/>
  <c r="F36" i="16"/>
  <c r="I35" i="16"/>
  <c r="F35" i="16"/>
  <c r="I34" i="16"/>
  <c r="I31" i="16" s="1"/>
  <c r="F34" i="16"/>
  <c r="H16" i="16"/>
  <c r="G16" i="16"/>
  <c r="E16" i="16"/>
  <c r="D16" i="16"/>
  <c r="I15" i="16"/>
  <c r="F15" i="16"/>
  <c r="I14" i="16"/>
  <c r="F14" i="16"/>
  <c r="I13" i="16"/>
  <c r="F13" i="16"/>
  <c r="I12" i="16"/>
  <c r="F12" i="16"/>
  <c r="I11" i="16"/>
  <c r="F11" i="16"/>
  <c r="F39" i="16" l="1"/>
  <c r="F16" i="16"/>
  <c r="E7" i="18" l="1"/>
  <c r="E37" i="18" s="1"/>
  <c r="G7" i="18"/>
  <c r="G37" i="18" s="1"/>
  <c r="H7" i="18"/>
  <c r="H37" i="18" s="1"/>
  <c r="D7" i="18"/>
  <c r="D37" i="18" s="1"/>
  <c r="F9" i="18"/>
  <c r="F7" i="18" s="1"/>
  <c r="F37" i="18" s="1"/>
  <c r="E8" i="14"/>
  <c r="H8" i="14" s="1"/>
  <c r="E6" i="14"/>
  <c r="H6" i="14" s="1"/>
  <c r="D16" i="14"/>
  <c r="F16" i="14"/>
  <c r="G16" i="14"/>
  <c r="C16" i="14"/>
  <c r="E21" i="15"/>
  <c r="E16" i="15" s="1"/>
  <c r="E42" i="15" s="1"/>
  <c r="J24" i="2"/>
  <c r="O24" i="2" s="1"/>
  <c r="H31" i="6"/>
  <c r="F31" i="6"/>
  <c r="D31" i="6"/>
  <c r="H30" i="6"/>
  <c r="H29" i="6"/>
  <c r="H28" i="6"/>
  <c r="H27" i="6"/>
  <c r="H26" i="6"/>
  <c r="H25" i="6"/>
  <c r="H24" i="6"/>
  <c r="H23" i="6"/>
  <c r="F19" i="6"/>
  <c r="F33" i="6"/>
  <c r="D19" i="6"/>
  <c r="D33" i="6"/>
  <c r="H18" i="6"/>
  <c r="H17" i="6"/>
  <c r="H16" i="6"/>
  <c r="H15" i="6"/>
  <c r="H14" i="6"/>
  <c r="H13" i="6"/>
  <c r="H12" i="6"/>
  <c r="H11" i="6"/>
  <c r="H10" i="6"/>
  <c r="F31" i="5"/>
  <c r="D31" i="5"/>
  <c r="H31" i="5"/>
  <c r="H30" i="5"/>
  <c r="H29" i="5"/>
  <c r="H28" i="5"/>
  <c r="H27" i="5"/>
  <c r="H26" i="5"/>
  <c r="H25" i="5"/>
  <c r="H24" i="5"/>
  <c r="H23" i="5"/>
  <c r="F19" i="5"/>
  <c r="F33" i="5"/>
  <c r="D19" i="5"/>
  <c r="D33" i="5"/>
  <c r="H18" i="5"/>
  <c r="H17" i="5"/>
  <c r="H16" i="5"/>
  <c r="H15" i="5"/>
  <c r="H14" i="5"/>
  <c r="H13" i="5"/>
  <c r="H12" i="5"/>
  <c r="H11" i="5"/>
  <c r="H10" i="5"/>
  <c r="P28" i="2"/>
  <c r="J28" i="2"/>
  <c r="O28" i="2" s="1"/>
  <c r="N27" i="2"/>
  <c r="M27" i="2"/>
  <c r="L27" i="2"/>
  <c r="P27" i="2" s="1"/>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6" i="1"/>
  <c r="W53" i="1"/>
  <c r="W50" i="1"/>
  <c r="W49" i="1"/>
  <c r="W48" i="1"/>
  <c r="W43" i="1"/>
  <c r="W37" i="1"/>
  <c r="W35" i="1"/>
  <c r="W34" i="1"/>
  <c r="W33" i="1"/>
  <c r="W15" i="1"/>
  <c r="W14" i="1"/>
  <c r="W11" i="1"/>
  <c r="W10" i="1"/>
  <c r="W9" i="1"/>
  <c r="W8" i="1"/>
  <c r="W7" i="1"/>
  <c r="H19" i="6"/>
  <c r="H33" i="6"/>
  <c r="H19" i="5"/>
  <c r="H33" i="5"/>
  <c r="I41" i="2" l="1"/>
  <c r="N41" i="2"/>
  <c r="L41" i="2"/>
  <c r="M41" i="2"/>
  <c r="K41" i="2"/>
  <c r="H41" i="2"/>
  <c r="J27" i="2"/>
  <c r="Q27" i="2" s="1"/>
  <c r="J14" i="2"/>
  <c r="O14" i="2" s="1"/>
  <c r="O15" i="2"/>
  <c r="Q12" i="2"/>
  <c r="O12" i="2"/>
  <c r="J11" i="2"/>
  <c r="J23" i="2"/>
  <c r="O23" i="2" s="1"/>
  <c r="Q24" i="2"/>
  <c r="H21" i="15"/>
  <c r="H16" i="15" s="1"/>
  <c r="H42" i="15" s="1"/>
  <c r="Q28" i="2"/>
  <c r="Q15" i="2"/>
  <c r="P23" i="2"/>
  <c r="I9" i="18"/>
  <c r="I7" i="18" s="1"/>
  <c r="I37" i="18" s="1"/>
  <c r="H16" i="14"/>
  <c r="E16" i="14"/>
  <c r="O11" i="2" l="1"/>
  <c r="J41" i="2"/>
  <c r="O27" i="2"/>
  <c r="O41" i="2" s="1"/>
  <c r="Q23" i="2"/>
  <c r="Q14" i="2"/>
  <c r="Q11" i="2"/>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<sst xmlns="http://schemas.openxmlformats.org/spreadsheetml/2006/main" count="1147" uniqueCount="487">
  <si>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</si>
  <si>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</si>
  <si>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</si>
  <si>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</si>
  <si>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</si>
  <si>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</si>
  <si>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</si>
  <si>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</si>
  <si>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</si>
  <si>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</si>
  <si>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</si>
  <si>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</si>
  <si>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</si>
  <si>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</si>
  <si>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</si>
  <si>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</si>
  <si>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</si>
  <si>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</si>
  <si>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</si>
  <si>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</si>
  <si>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</si>
  <si>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</si>
  <si>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</si>
  <si>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</si>
  <si>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</si>
  <si>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</si>
  <si>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</si>
  <si>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</si>
  <si>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</si>
  <si>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</si>
  <si>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</si>
  <si>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</si>
  <si>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</si>
  <si>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</si>
  <si>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</si>
  <si>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</si>
  <si>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</si>
  <si>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</si>
  <si>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</si>
  <si>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</si>
  <si>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</si>
  <si>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</si>
  <si>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</si>
  <si>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</si>
  <si>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</si>
  <si>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</si>
  <si>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</si>
  <si>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</si>
  <si>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</si>
  <si>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</si>
  <si>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</si>
  <si>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</si>
  <si>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</si>
  <si>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</si>
  <si>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</si>
  <si>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</si>
  <si>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</si>
  <si>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</si>
  <si>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</si>
  <si>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</si>
  <si>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</si>
  <si>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</si>
  <si>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</si>
  <si>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</si>
  <si>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</si>
  <si>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</si>
  <si>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</si>
  <si>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</si>
  <si>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</si>
  <si>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</si>
  <si>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</si>
  <si>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</si>
  <si>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</si>
  <si>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</si>
  <si>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</si>
  <si>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</si>
  <si>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</si>
  <si>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</si>
  <si>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</si>
  <si>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</si>
  <si>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</si>
  <si>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</si>
  <si>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</si>
  <si>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</si>
  <si>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</si>
  <si>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</si>
  <si>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</si>
  <si>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</si>
  <si>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</si>
  <si>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</si>
  <si>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</si>
  <si>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</si>
  <si>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</si>
  <si>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</si>
  <si>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</si>
  <si>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</si>
  <si>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</si>
  <si>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</si>
  <si>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</si>
  <si>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</si>
  <si>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</si>
  <si>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</si>
  <si>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</si>
  <si>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</si>
  <si>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</si>
  <si>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</si>
  <si>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</si>
  <si>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</si>
  <si>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</si>
  <si>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</si>
  <si>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</si>
  <si>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</si>
  <si>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</si>
  <si>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</si>
  <si>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</si>
  <si>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</si>
  <si>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</si>
  <si>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</si>
  <si>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</si>
  <si>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</si>
  <si>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</si>
  <si>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</si>
  <si>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</si>
  <si>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</si>
  <si>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</si>
  <si>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</si>
  <si>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</si>
  <si>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</si>
  <si>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</si>
  <si>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</si>
  <si>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</si>
  <si>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</si>
  <si>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</si>
  <si>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</si>
  <si>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</si>
  <si>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</si>
  <si>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</si>
  <si>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</si>
  <si>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</si>
  <si>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</si>
  <si>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</si>
  <si>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</si>
  <si>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</si>
  <si>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</si>
  <si>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</si>
  <si>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</si>
  <si>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</si>
  <si>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</si>
  <si>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</si>
  <si>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</si>
  <si>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</si>
  <si>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</si>
  <si>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</si>
  <si>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</si>
  <si>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</si>
  <si>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</si>
  <si>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</si>
  <si>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</si>
  <si>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</si>
  <si>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</si>
  <si>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</si>
  <si>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</si>
  <si>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</si>
  <si>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</si>
  <si>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</si>
  <si>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</si>
  <si>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</si>
  <si>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</si>
  <si>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</si>
  <si>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</si>
  <si>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</si>
  <si>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</si>
  <si>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</si>
  <si>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</si>
  <si>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</si>
  <si>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</si>
  <si>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</si>
  <si>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</si>
  <si>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</si>
  <si>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</si>
  <si>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</si>
  <si>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</si>
  <si>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</si>
  <si>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</si>
  <si>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</si>
  <si>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</si>
  <si>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</si>
  <si>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</si>
  <si>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</si>
  <si>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</si>
  <si>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</si>
  <si>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</si>
  <si>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</si>
  <si>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</si>
  <si>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</si>
  <si>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</si>
  <si>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</si>
  <si>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</si>
  <si>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</si>
  <si>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</si>
  <si>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</si>
  <si>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</si>
  <si>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</si>
  <si>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</si>
  <si>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</si>
  <si>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</si>
  <si>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</si>
  <si>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</si>
  <si>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</si>
  <si>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</si>
  <si>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</si>
  <si>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</si>
  <si>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</si>
  <si>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</si>
  <si>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</si>
  <si>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</si>
  <si>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</si>
  <si>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</si>
  <si>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</si>
  <si>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</si>
  <si>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</si>
  <si>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</si>
  <si>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</si>
  <si>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</si>
  <si>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</si>
  <si>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</si>
  <si>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</si>
  <si>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</si>
  <si>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</si>
  <si>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</si>
  <si>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</si>
  <si>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</si>
  <si>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</si>
  <si>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</si>
  <si>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</si>
  <si>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</si>
  <si>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</si>
  <si>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</si>
  <si>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</si>
  <si>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</si>
  <si>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</si>
  <si>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</si>
  <si>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</si>
  <si>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</si>
  <si>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</si>
  <si>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</si>
  <si>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</si>
  <si>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</si>
  <si>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</si>
  <si>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</si>
  <si>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</si>
  <si>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</si>
  <si>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</si>
  <si>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</si>
  <si>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</si>
  <si>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</si>
  <si>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</si>
  <si>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</si>
  <si>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</si>
  <si>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</si>
  <si>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</si>
  <si>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</si>
  <si>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</si>
  <si>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</si>
  <si>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</si>
  <si>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</si>
  <si>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</si>
  <si>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</si>
  <si>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</si>
  <si>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</si>
  <si>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</si>
  <si>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</si>
  <si>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</si>
  <si>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</si>
  <si>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</si>
  <si>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</si>
  <si>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</si>
  <si>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</si>
  <si>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</si>
  <si>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</si>
  <si>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</si>
  <si>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</si>
  <si>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</si>
  <si>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</si>
  <si>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</si>
  <si>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</si>
  <si>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</si>
  <si>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</si>
  <si>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</si>
  <si>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</si>
  <si>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</si>
  <si>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</si>
  <si>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</si>
  <si>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</si>
  <si>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</si>
  <si>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</si>
  <si>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</si>
  <si>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</si>
  <si>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</si>
  <si>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</si>
  <si>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</si>
  <si>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</si>
  <si>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</si>
  <si>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</si>
  <si>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</si>
  <si>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</si>
  <si>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</si>
  <si>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</si>
  <si>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</si>
  <si>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</si>
  <si>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</si>
  <si>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</si>
  <si>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</si>
  <si>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</si>
  <si>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</si>
  <si>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</si>
  <si>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</si>
  <si>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</si>
  <si>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</si>
  <si>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</si>
  <si>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</si>
  <si>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</si>
  <si>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</si>
  <si>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</si>
  <si>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</si>
  <si>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</si>
  <si>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</si>
  <si>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</si>
  <si>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</si>
  <si>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</si>
  <si>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</si>
  <si>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</si>
  <si>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</si>
  <si>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</si>
  <si>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</si>
  <si>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</si>
  <si>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</si>
  <si>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</si>
  <si>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</si>
  <si>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</si>
  <si>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</si>
  <si>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</si>
  <si>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</si>
  <si>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</si>
  <si>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</si>
  <si>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</si>
  <si>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</si>
  <si>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</si>
  <si>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</si>
  <si>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</si>
  <si>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</si>
  <si>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</si>
  <si>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</si>
  <si>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</si>
  <si>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</si>
  <si>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</si>
  <si>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</si>
  <si>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</si>
  <si>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</si>
  <si>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</si>
  <si>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</si>
  <si>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</si>
  <si>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</si>
  <si>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</si>
  <si>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</si>
  <si>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</si>
  <si>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</si>
  <si>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</si>
  <si>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</si>
  <si>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</si>
  <si>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</si>
  <si>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</si>
  <si>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</si>
  <si>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</si>
  <si>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</si>
  <si>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</si>
  <si>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</si>
  <si>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</si>
  <si>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</si>
  <si>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</si>
  <si>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</si>
  <si>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</si>
  <si>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</si>
  <si>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</si>
  <si>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</si>
  <si>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</si>
  <si>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</si>
  <si>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</si>
  <si>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</si>
  <si>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</si>
  <si>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</si>
  <si>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</si>
  <si>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</si>
  <si>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</si>
  <si>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</si>
  <si>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</si>
  <si>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</si>
  <si>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</si>
  <si>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</si>
  <si>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</si>
  <si>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</si>
  <si>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</si>
  <si>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</si>
  <si>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</si>
  <si>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</si>
  <si>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</si>
  <si>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</si>
  <si>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</si>
  <si>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</si>
  <si>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</si>
  <si>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</si>
  <si>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</si>
  <si>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</si>
  <si>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</si>
  <si>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</si>
  <si>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</si>
  <si>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</si>
  <si>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</si>
  <si>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</si>
  <si>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</si>
  <si>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</si>
  <si>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</si>
  <si>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</si>
  <si>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</si>
  <si>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</si>
  <si>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</si>
  <si>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</si>
  <si>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</si>
  <si>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</si>
  <si>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</si>
  <si>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</si>
  <si>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</si>
  <si>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</si>
  <si>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</si>
  <si>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</si>
  <si>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</si>
  <si>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</si>
  <si>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</si>
  <si>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</si>
  <si>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</si>
  <si>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</si>
  <si>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</si>
  <si>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</si>
  <si>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</si>
  <si>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</si>
  <si>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</si>
  <si>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</si>
  <si>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</si>
  <si>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</si>
  <si>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</si>
  <si>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</si>
  <si>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</si>
  <si>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</si>
  <si>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</si>
  <si>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</si>
  <si>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</si>
  <si>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</si>
  <si>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</si>
  <si>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</si>
  <si>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</si>
  <si>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</si>
  <si>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</si>
  <si>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</si>
  <si>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</si>
  <si>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</si>
  <si>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</si>
  <si>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</si>
  <si>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</si>
  <si>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</si>
  <si>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</si>
  <si>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</si>
  <si>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</si>
  <si>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</si>
  <si>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Del 01 de enero al 30 de junio 2020</t>
  </si>
  <si>
    <t>Universidad Tecnológica del Norte de Guanajuato
Estado Analítico de Ingresos
DEL 01 de enero AL 30  de septiembre de 2020</t>
  </si>
  <si>
    <t>ENCARGADO DE LA SECRETARÍA ADMINISTRATIVA</t>
  </si>
  <si>
    <t>Universidad Tecnológica del Norte de Guanajuato
Estado Analítico Complementario de Ingresos
Del 01 de enero al 30 de septiembre de 2020</t>
  </si>
  <si>
    <t>UNIVERSIDAD TECNOLOGICA DEL NORTE DE GUANAJUATO
Estado Analítico del Ejercicio del Presupuesto de Egresos
Clasificación Administrativa
Del 1 de Enero al 30 de septiembre de 2020</t>
  </si>
  <si>
    <t>UNIVERSIDAD TECNOLÓGICA DEL NORTE DE GUANAJUATO
Estado Analítico del Ejercicio del Presupuesto de Egresos
Clasificación Administrativa
Del 1 de enero al 30 de septiembre de 2020</t>
  </si>
  <si>
    <t>UNIVERSIDAD TECNOLOGICA DEL NORTE DE GUANAJUATO
Estado Analítico del Ejercicio del Presupuesto de Egresos
Clasificación Administrativa (Sector Paraestatal)
Del 1 de Enero al 30 de septiembre de 2020</t>
  </si>
  <si>
    <t>UNIVERSIDAD TECNOLOGICA DEL NORTE DE GUANAJUATO
Estado Analítico del Ejercicio del Presupuesto de Egresos
Clasificación por Objeto del Gasto (Capítulo y Concepto)
Del 1 de Enero al 30 de Septiembre de 2020</t>
  </si>
  <si>
    <t>Universidad Tecnológica del Norte de Guanajuato
Estado Analítico del Ejercicio del Presupuesto de Egresos
Clasificación Económica (por Tipo de Gasto)
Del 01 de enero al 30 de septiembre de 2020</t>
  </si>
  <si>
    <t>Universidad Tecnológica del Norte de Guanajuato
Estado Analítico del Ejercicio del Presupuesto de Egresos
Clasificación Funcional (Finalidad y Función)
Del 01 de enero al 30 de septiembre de 2020</t>
  </si>
  <si>
    <t>Del 01 de enero al 30 de septiembre de 2020</t>
  </si>
  <si>
    <t>UNIVERSIDAD TECNOLOGICA DEL NORTE DE GUANAJUATO
INDICADORES DE POSTURA FISCAL
Del 1 de Enero al 30 de septiembre de 2020</t>
  </si>
  <si>
    <t>Universidad Tecnológica del Norte de Guanajuato
Gasto por Categoría Programática
Del 01 de enero al 30 de septiembre 2020</t>
  </si>
  <si>
    <t xml:space="preserve">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</si>
</sst>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33">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2" fillId="3" borderId="0" xfId="0" applyNumberFormat="1" applyFont="1" applyFill="1" applyBorder="1" applyAlignment="1" applyProtection="1">
      <protection locked="0"/>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2" fillId="0" borderId="1" xfId="0" applyFont="1" applyFill="1" applyBorder="1" applyAlignment="1" applyProtection="1">
      <alignment horizontal="center"/>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4" fontId="11" fillId="0" borderId="9" xfId="17" applyNumberFormat="1" applyFont="1" applyFill="1" applyBorder="1" applyProtection="1">
      <protection locked="0"/>
    </xf>
    <xf numFmtId="4" fontId="12" fillId="0" borderId="2" xfId="0" applyNumberFormat="1" applyFont="1" applyFill="1" applyBorder="1" applyProtection="1">
      <protection locked="0"/>
    </xf>
    <xf numFmtId="0" fontId="12" fillId="0" borderId="0" xfId="0" applyFont="1" applyFill="1" applyBorder="1" applyProtection="1"/>
    <xf numFmtId="0" fontId="12" fillId="0" borderId="12" xfId="0" applyFont="1" applyFill="1" applyBorder="1" applyAlignment="1" applyProtection="1">
      <alignment horizontal="left"/>
    </xf>
    <xf numFmtId="0" fontId="0" fillId="0" borderId="0" xfId="0" applyProtection="1">
      <protection locked="0"/>
    </xf>
    <xf numFmtId="0" fontId="11" fillId="0" borderId="14" xfId="0"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4" fontId="11" fillId="0" borderId="9" xfId="17" applyNumberFormat="1" applyFont="1" applyFill="1" applyBorder="1"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0" fontId="12" fillId="4" borderId="5" xfId="9" applyFont="1" applyFill="1" applyBorder="1" applyAlignment="1" applyProtection="1">
      <alignment horizontal="center" vertical="center" wrapText="1"/>
      <protection locked="0"/>
    </xf>
    <xf numFmtId="0" fontId="12" fillId="4" borderId="7" xfId="9" applyFont="1" applyFill="1" applyBorder="1" applyAlignment="1" applyProtection="1">
      <alignment horizontal="center" vertical="center" wrapText="1"/>
      <protection locked="0"/>
    </xf>
    <xf numFmtId="0" fontId="12" fillId="4" borderId="8"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8" fillId="0" borderId="1" xfId="9" applyFont="1" applyFill="1" applyBorder="1" applyAlignment="1" applyProtection="1">
      <alignment horizontal="center" vertical="top"/>
      <protection locked="0"/>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46">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3" xfId="14"/>
    <cellStyle name="Millares 2 3 2" xfId="28"/>
    <cellStyle name="Millares 2 3 3" xfId="33"/>
    <cellStyle name="Millares 2 3 4" xfId="38"/>
    <cellStyle name="Millares 2 3 5" xfId="43"/>
    <cellStyle name="Millares 2 4" xfId="12"/>
    <cellStyle name="Millares 2 5" xfId="26"/>
    <cellStyle name="Millares 2 6" xfId="31"/>
    <cellStyle name="Millares 2 7" xfId="36"/>
    <cellStyle name="Millares 2 8" xfId="41"/>
    <cellStyle name="Millares 3" xfId="15"/>
    <cellStyle name="Millares 3 2" xfId="29"/>
    <cellStyle name="Millares 3 3" xfId="34"/>
    <cellStyle name="Millares 3 4" xfId="39"/>
    <cellStyle name="Millares 3 5" xfId="44"/>
    <cellStyle name="Moneda 2" xfId="16"/>
    <cellStyle name="Moneda 2 2" xfId="30"/>
    <cellStyle name="Moneda 2 3" xfId="35"/>
    <cellStyle name="Moneda 2 4" xfId="40"/>
    <cellStyle name="Moneda 2 5" xfId="45"/>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zoomScaleNormal="100" workbookViewId="0">
      <selection activeCell="G50" sqref="G50:H50"/>
    </sheetView>
  </sheetViews>
  <sheetFormatPr baseColWidth="10" defaultColWidth="11.42578125" defaultRowHeight="11.25" x14ac:dyDescent="0.25"/>
  <cols>
    <col min="1" max="1" width="11.42578125" style="177"/>
    <col min="2" max="2" width="1.5703125" style="177" customWidth="1"/>
    <col min="3" max="3" width="53.5703125" style="177" customWidth="1"/>
    <col min="4" max="4" width="15.28515625" style="177" customWidth="1"/>
    <col min="5" max="5" width="17" style="177" customWidth="1"/>
    <col min="6" max="6" width="15.28515625" style="177" customWidth="1"/>
    <col min="7" max="7" width="18" style="177" customWidth="1"/>
    <col min="8" max="8" width="19.140625" style="177" customWidth="1"/>
    <col min="9" max="9" width="15.28515625" style="177" customWidth="1"/>
    <col min="10" max="16384" width="11.42578125" style="177"/>
  </cols>
  <sheetData>
    <row r="1" spans="2:9" s="172" customFormat="1" ht="39.950000000000003" customHeight="1" x14ac:dyDescent="0.25">
      <c r="B1" s="326" t="s">
        <v>474</v>
      </c>
      <c r="C1" s="327"/>
      <c r="D1" s="327"/>
      <c r="E1" s="327"/>
      <c r="F1" s="327"/>
      <c r="G1" s="327"/>
      <c r="H1" s="327"/>
      <c r="I1" s="328"/>
    </row>
    <row r="2" spans="2:9" s="172" customFormat="1" x14ac:dyDescent="0.25">
      <c r="B2" s="329" t="s">
        <v>316</v>
      </c>
      <c r="C2" s="330"/>
      <c r="D2" s="327" t="s">
        <v>411</v>
      </c>
      <c r="E2" s="327"/>
      <c r="F2" s="327"/>
      <c r="G2" s="327"/>
      <c r="H2" s="327"/>
      <c r="I2" s="335" t="s">
        <v>317</v>
      </c>
    </row>
    <row r="3" spans="2:9" s="173" customFormat="1" ht="24.95" customHeight="1" x14ac:dyDescent="0.25">
      <c r="B3" s="331"/>
      <c r="C3" s="332"/>
      <c r="D3" s="134" t="s">
        <v>260</v>
      </c>
      <c r="E3" s="135" t="s">
        <v>318</v>
      </c>
      <c r="F3" s="135" t="s">
        <v>206</v>
      </c>
      <c r="G3" s="135" t="s">
        <v>208</v>
      </c>
      <c r="H3" s="136" t="s">
        <v>319</v>
      </c>
      <c r="I3" s="336"/>
    </row>
    <row r="4" spans="2:9" s="173" customFormat="1" x14ac:dyDescent="0.25">
      <c r="B4" s="333"/>
      <c r="C4" s="334"/>
      <c r="D4" s="137" t="s">
        <v>320</v>
      </c>
      <c r="E4" s="138" t="s">
        <v>321</v>
      </c>
      <c r="F4" s="138" t="s">
        <v>412</v>
      </c>
      <c r="G4" s="138" t="s">
        <v>322</v>
      </c>
      <c r="H4" s="138" t="s">
        <v>74</v>
      </c>
      <c r="I4" s="138" t="s">
        <v>413</v>
      </c>
    </row>
    <row r="5" spans="2:9" x14ac:dyDescent="0.25">
      <c r="B5" s="174"/>
      <c r="C5" s="175" t="s">
        <v>323</v>
      </c>
      <c r="D5" s="176"/>
      <c r="E5" s="176"/>
      <c r="F5" s="176"/>
      <c r="G5" s="176"/>
      <c r="H5" s="176"/>
      <c r="I5" s="176"/>
    </row>
    <row r="6" spans="2:9" x14ac:dyDescent="0.25">
      <c r="B6" s="178"/>
      <c r="C6" s="179" t="s">
        <v>324</v>
      </c>
      <c r="D6" s="180"/>
      <c r="E6" s="180"/>
      <c r="F6" s="180"/>
      <c r="G6" s="180"/>
      <c r="H6" s="180"/>
      <c r="I6" s="180"/>
    </row>
    <row r="7" spans="2:9" x14ac:dyDescent="0.25">
      <c r="B7" s="174"/>
      <c r="C7" s="175" t="s">
        <v>325</v>
      </c>
      <c r="D7" s="180"/>
      <c r="E7" s="180"/>
      <c r="F7" s="180"/>
      <c r="G7" s="180"/>
      <c r="H7" s="180"/>
      <c r="I7" s="180"/>
    </row>
    <row r="8" spans="2:9" x14ac:dyDescent="0.25">
      <c r="B8" s="174"/>
      <c r="C8" s="175" t="s">
        <v>326</v>
      </c>
      <c r="D8" s="180"/>
      <c r="E8" s="180"/>
      <c r="F8" s="180"/>
      <c r="G8" s="180"/>
      <c r="H8" s="180"/>
      <c r="I8" s="180"/>
    </row>
    <row r="9" spans="2:9" x14ac:dyDescent="0.25">
      <c r="B9" s="174"/>
      <c r="C9" s="175" t="s">
        <v>327</v>
      </c>
      <c r="D9" s="180"/>
      <c r="E9" s="180"/>
      <c r="F9" s="180"/>
      <c r="G9" s="180"/>
      <c r="H9" s="180"/>
      <c r="I9" s="180"/>
    </row>
    <row r="10" spans="2:9" x14ac:dyDescent="0.25">
      <c r="B10" s="178"/>
      <c r="C10" s="179" t="s">
        <v>328</v>
      </c>
      <c r="D10" s="180"/>
      <c r="E10" s="180"/>
      <c r="F10" s="180"/>
      <c r="G10" s="180"/>
      <c r="H10" s="180"/>
      <c r="I10" s="180"/>
    </row>
    <row r="11" spans="2:9" ht="15" x14ac:dyDescent="0.25">
      <c r="B11" s="181"/>
      <c r="C11" s="175" t="s">
        <v>433</v>
      </c>
      <c r="D11" s="182">
        <v>8620558</v>
      </c>
      <c r="E11" s="287">
        <v>3620548.47</v>
      </c>
      <c r="F11" s="180">
        <f>D11+E11</f>
        <v>12241106.470000001</v>
      </c>
      <c r="G11" s="287">
        <v>5252742.8</v>
      </c>
      <c r="H11" s="287">
        <v>5252742.8</v>
      </c>
      <c r="I11" s="180">
        <f>H11-D11</f>
        <v>-3367815.2</v>
      </c>
    </row>
    <row r="12" spans="2:9" ht="22.5" x14ac:dyDescent="0.25">
      <c r="B12" s="181"/>
      <c r="C12" s="175" t="s">
        <v>434</v>
      </c>
      <c r="D12" s="182">
        <v>0</v>
      </c>
      <c r="E12" s="287">
        <v>52372864.140000001</v>
      </c>
      <c r="F12" s="180">
        <f t="shared" ref="F12:F15" si="0">D12+E12</f>
        <v>52372864.140000001</v>
      </c>
      <c r="G12" s="287">
        <v>39499482.359999999</v>
      </c>
      <c r="H12" s="287">
        <v>39499482.359999999</v>
      </c>
      <c r="I12" s="180">
        <f t="shared" ref="I12:I15" si="1">H12-D12</f>
        <v>39499482.359999999</v>
      </c>
    </row>
    <row r="13" spans="2:9" ht="22.5" x14ac:dyDescent="0.25">
      <c r="B13" s="181"/>
      <c r="C13" s="175" t="s">
        <v>435</v>
      </c>
      <c r="D13" s="182">
        <v>52025604.32</v>
      </c>
      <c r="E13" s="287">
        <v>4008285.07</v>
      </c>
      <c r="F13" s="180">
        <f t="shared" si="0"/>
        <v>56033889.390000001</v>
      </c>
      <c r="G13" s="287">
        <v>38175509.189999998</v>
      </c>
      <c r="H13" s="287">
        <v>38175509.189999998</v>
      </c>
      <c r="I13" s="180">
        <f t="shared" si="1"/>
        <v>-13850095.130000003</v>
      </c>
    </row>
    <row r="14" spans="2:9" x14ac:dyDescent="0.25">
      <c r="B14" s="174"/>
      <c r="C14" s="175" t="s">
        <v>329</v>
      </c>
      <c r="D14" s="180">
        <v>0</v>
      </c>
      <c r="E14" s="287">
        <v>0</v>
      </c>
      <c r="F14" s="180">
        <f t="shared" si="0"/>
        <v>0</v>
      </c>
      <c r="G14" s="287">
        <v>0</v>
      </c>
      <c r="H14" s="287">
        <v>0</v>
      </c>
      <c r="I14" s="180">
        <f t="shared" si="1"/>
        <v>0</v>
      </c>
    </row>
    <row r="15" spans="2:9" x14ac:dyDescent="0.25">
      <c r="B15" s="174"/>
      <c r="D15" s="183">
        <v>0</v>
      </c>
      <c r="E15" s="183">
        <v>0</v>
      </c>
      <c r="F15" s="180">
        <f t="shared" si="0"/>
        <v>0</v>
      </c>
      <c r="G15" s="183">
        <v>0</v>
      </c>
      <c r="H15" s="183">
        <v>0</v>
      </c>
      <c r="I15" s="180">
        <f t="shared" si="1"/>
        <v>0</v>
      </c>
    </row>
    <row r="16" spans="2:9" x14ac:dyDescent="0.25">
      <c r="B16" s="184"/>
      <c r="C16" s="185" t="s">
        <v>330</v>
      </c>
      <c r="D16" s="186">
        <f>SUM(D11:D15)</f>
        <v>60646162.32</v>
      </c>
      <c r="E16" s="186">
        <f>SUM(E11:E15)</f>
        <v>60001697.68</v>
      </c>
      <c r="F16" s="186">
        <f>SUM(F11:F15)</f>
        <v>120647860</v>
      </c>
      <c r="G16" s="186">
        <f>SUM(G11:G15)</f>
        <v>82927734.349999994</v>
      </c>
      <c r="H16" s="187">
        <f>SUM(H11:H15)</f>
        <v>82927734.349999994</v>
      </c>
      <c r="I16" s="188"/>
    </row>
    <row r="17" spans="2:9" x14ac:dyDescent="0.25">
      <c r="B17" s="189"/>
      <c r="C17" s="190"/>
      <c r="D17" s="191"/>
      <c r="E17" s="191"/>
      <c r="F17" s="192"/>
      <c r="G17" s="193" t="s">
        <v>414</v>
      </c>
      <c r="H17" s="194"/>
      <c r="I17" s="195"/>
    </row>
    <row r="18" spans="2:9" x14ac:dyDescent="0.25">
      <c r="B18" s="337" t="s">
        <v>415</v>
      </c>
      <c r="C18" s="338"/>
      <c r="D18" s="327" t="s">
        <v>411</v>
      </c>
      <c r="E18" s="327"/>
      <c r="F18" s="327"/>
      <c r="G18" s="327"/>
      <c r="H18" s="327"/>
      <c r="I18" s="335" t="s">
        <v>317</v>
      </c>
    </row>
    <row r="19" spans="2:9" ht="22.5" x14ac:dyDescent="0.25">
      <c r="B19" s="339"/>
      <c r="C19" s="340"/>
      <c r="D19" s="134" t="s">
        <v>260</v>
      </c>
      <c r="E19" s="135" t="s">
        <v>318</v>
      </c>
      <c r="F19" s="135" t="s">
        <v>206</v>
      </c>
      <c r="G19" s="135" t="s">
        <v>208</v>
      </c>
      <c r="H19" s="136" t="s">
        <v>319</v>
      </c>
      <c r="I19" s="336"/>
    </row>
    <row r="20" spans="2:9" x14ac:dyDescent="0.25">
      <c r="B20" s="341"/>
      <c r="C20" s="342"/>
      <c r="D20" s="137" t="s">
        <v>320</v>
      </c>
      <c r="E20" s="138" t="s">
        <v>321</v>
      </c>
      <c r="F20" s="138" t="s">
        <v>412</v>
      </c>
      <c r="G20" s="138" t="s">
        <v>322</v>
      </c>
      <c r="H20" s="138" t="s">
        <v>74</v>
      </c>
      <c r="I20" s="138" t="s">
        <v>413</v>
      </c>
    </row>
    <row r="21" spans="2:9" x14ac:dyDescent="0.25">
      <c r="B21" s="196" t="s">
        <v>436</v>
      </c>
      <c r="C21" s="197"/>
      <c r="D21" s="198"/>
      <c r="E21" s="198"/>
      <c r="F21" s="198"/>
      <c r="G21" s="198"/>
      <c r="H21" s="198"/>
      <c r="I21" s="198"/>
    </row>
    <row r="22" spans="2:9" x14ac:dyDescent="0.25">
      <c r="B22" s="199"/>
      <c r="C22" s="200" t="s">
        <v>323</v>
      </c>
      <c r="D22" s="201"/>
      <c r="E22" s="201"/>
      <c r="F22" s="201"/>
      <c r="G22" s="201"/>
      <c r="H22" s="201"/>
      <c r="I22" s="201"/>
    </row>
    <row r="23" spans="2:9" x14ac:dyDescent="0.25">
      <c r="B23" s="199"/>
      <c r="C23" s="200" t="s">
        <v>324</v>
      </c>
      <c r="D23" s="201"/>
      <c r="E23" s="201"/>
      <c r="F23" s="201"/>
      <c r="G23" s="201"/>
      <c r="H23" s="201"/>
      <c r="I23" s="201"/>
    </row>
    <row r="24" spans="2:9" x14ac:dyDescent="0.25">
      <c r="B24" s="199"/>
      <c r="C24" s="200" t="s">
        <v>325</v>
      </c>
      <c r="D24" s="201"/>
      <c r="E24" s="201"/>
      <c r="F24" s="201"/>
      <c r="G24" s="201"/>
      <c r="H24" s="201"/>
      <c r="I24" s="201"/>
    </row>
    <row r="25" spans="2:9" x14ac:dyDescent="0.25">
      <c r="B25" s="199"/>
      <c r="C25" s="200" t="s">
        <v>326</v>
      </c>
      <c r="D25" s="201"/>
      <c r="E25" s="201"/>
      <c r="F25" s="201"/>
      <c r="G25" s="201"/>
      <c r="H25" s="201"/>
      <c r="I25" s="201"/>
    </row>
    <row r="26" spans="2:9" x14ac:dyDescent="0.25">
      <c r="B26" s="199"/>
      <c r="C26" s="200" t="s">
        <v>437</v>
      </c>
      <c r="D26" s="201"/>
      <c r="E26" s="201"/>
      <c r="F26" s="201"/>
      <c r="G26" s="201"/>
      <c r="H26" s="201"/>
      <c r="I26" s="201"/>
    </row>
    <row r="27" spans="2:9" x14ac:dyDescent="0.25">
      <c r="B27" s="199"/>
      <c r="C27" s="200" t="s">
        <v>438</v>
      </c>
      <c r="D27" s="201"/>
      <c r="E27" s="201"/>
      <c r="F27" s="201"/>
      <c r="G27" s="201"/>
      <c r="H27" s="201"/>
      <c r="I27" s="201"/>
    </row>
    <row r="28" spans="2:9" ht="22.5" x14ac:dyDescent="0.25">
      <c r="B28" s="199"/>
      <c r="C28" s="200" t="s">
        <v>439</v>
      </c>
      <c r="D28" s="201"/>
      <c r="E28" s="201"/>
      <c r="F28" s="201"/>
      <c r="G28" s="201"/>
      <c r="H28" s="201"/>
      <c r="I28" s="201"/>
    </row>
    <row r="29" spans="2:9" ht="22.5" x14ac:dyDescent="0.25">
      <c r="B29" s="199"/>
      <c r="C29" s="200" t="s">
        <v>435</v>
      </c>
      <c r="D29" s="201"/>
      <c r="E29" s="201"/>
      <c r="F29" s="201"/>
      <c r="G29" s="201"/>
      <c r="H29" s="201"/>
      <c r="I29" s="201"/>
    </row>
    <row r="30" spans="2:9" x14ac:dyDescent="0.25">
      <c r="B30" s="199"/>
      <c r="C30" s="200"/>
      <c r="D30" s="201"/>
      <c r="E30" s="201"/>
      <c r="F30" s="201"/>
      <c r="G30" s="201"/>
      <c r="H30" s="201"/>
      <c r="I30" s="201"/>
    </row>
    <row r="31" spans="2:9" ht="36.75" customHeight="1" x14ac:dyDescent="0.25">
      <c r="B31" s="344" t="s">
        <v>440</v>
      </c>
      <c r="C31" s="345"/>
      <c r="D31" s="202">
        <f>SUM(D32:D36)</f>
        <v>60646162.32</v>
      </c>
      <c r="E31" s="202">
        <f>SUM(E32:E36)</f>
        <v>60001697.68</v>
      </c>
      <c r="F31" s="202">
        <f>D31+E31</f>
        <v>120647860</v>
      </c>
      <c r="G31" s="202">
        <f>SUM(G32:G36)</f>
        <v>82927734.349999994</v>
      </c>
      <c r="H31" s="202">
        <f>SUM(H32:H36)</f>
        <v>82927734.349999994</v>
      </c>
      <c r="I31" s="202">
        <f>SUM(I32:I36)</f>
        <v>22281572.029999997</v>
      </c>
    </row>
    <row r="32" spans="2:9" x14ac:dyDescent="0.25">
      <c r="B32" s="199"/>
      <c r="C32" s="200" t="s">
        <v>324</v>
      </c>
      <c r="D32" s="201"/>
      <c r="E32" s="201"/>
      <c r="F32" s="201"/>
      <c r="G32" s="201"/>
      <c r="H32" s="201"/>
      <c r="I32" s="201"/>
    </row>
    <row r="33" spans="2:9" x14ac:dyDescent="0.25">
      <c r="B33" s="199"/>
      <c r="C33" s="200" t="s">
        <v>441</v>
      </c>
      <c r="D33" s="201"/>
      <c r="E33" s="201"/>
      <c r="F33" s="201"/>
      <c r="G33" s="201"/>
      <c r="H33" s="201"/>
      <c r="I33" s="201"/>
    </row>
    <row r="34" spans="2:9" x14ac:dyDescent="0.25">
      <c r="B34" s="199"/>
      <c r="C34" s="200" t="s">
        <v>442</v>
      </c>
      <c r="D34" s="215">
        <v>8620558</v>
      </c>
      <c r="E34" s="255">
        <v>3620548.47</v>
      </c>
      <c r="F34" s="201">
        <f>D34+E34</f>
        <v>12241106.470000001</v>
      </c>
      <c r="G34" s="287">
        <v>5252742.8</v>
      </c>
      <c r="H34" s="287">
        <v>5252742.8</v>
      </c>
      <c r="I34" s="201">
        <f>H34-D34</f>
        <v>-3367815.2</v>
      </c>
    </row>
    <row r="35" spans="2:9" ht="22.5" x14ac:dyDescent="0.25">
      <c r="B35" s="199"/>
      <c r="C35" s="200" t="s">
        <v>435</v>
      </c>
      <c r="D35" s="215">
        <v>52025604.32</v>
      </c>
      <c r="E35" s="255">
        <f>E12+E13</f>
        <v>56381149.210000001</v>
      </c>
      <c r="F35" s="201">
        <f t="shared" ref="F35:F38" si="2">D35+E35</f>
        <v>108406753.53</v>
      </c>
      <c r="G35" s="287">
        <v>39499482.359999999</v>
      </c>
      <c r="H35" s="287">
        <v>39499482.359999999</v>
      </c>
      <c r="I35" s="201">
        <f t="shared" ref="I35:I38" si="3">H35-D35</f>
        <v>-12526121.960000001</v>
      </c>
    </row>
    <row r="36" spans="2:9" x14ac:dyDescent="0.25">
      <c r="B36" s="199"/>
      <c r="C36" s="200"/>
      <c r="D36" s="203">
        <v>0</v>
      </c>
      <c r="E36" s="182">
        <v>0</v>
      </c>
      <c r="F36" s="201">
        <f t="shared" si="2"/>
        <v>0</v>
      </c>
      <c r="G36" s="287">
        <v>38175509.189999998</v>
      </c>
      <c r="H36" s="287">
        <v>38175509.189999998</v>
      </c>
      <c r="I36" s="201">
        <f t="shared" si="3"/>
        <v>38175509.189999998</v>
      </c>
    </row>
    <row r="37" spans="2:9" x14ac:dyDescent="0.25">
      <c r="B37" s="204" t="s">
        <v>443</v>
      </c>
      <c r="C37" s="205"/>
      <c r="D37" s="202">
        <v>0</v>
      </c>
      <c r="E37" s="202">
        <v>0</v>
      </c>
      <c r="F37" s="201">
        <f t="shared" si="2"/>
        <v>0</v>
      </c>
      <c r="G37" s="202">
        <v>0</v>
      </c>
      <c r="H37" s="202">
        <v>0</v>
      </c>
      <c r="I37" s="201">
        <f t="shared" si="3"/>
        <v>0</v>
      </c>
    </row>
    <row r="38" spans="2:9" x14ac:dyDescent="0.25">
      <c r="B38" s="206"/>
      <c r="C38" s="200" t="s">
        <v>329</v>
      </c>
      <c r="D38" s="202">
        <v>0</v>
      </c>
      <c r="E38" s="202">
        <v>0</v>
      </c>
      <c r="F38" s="201">
        <f t="shared" si="2"/>
        <v>0</v>
      </c>
      <c r="G38" s="202">
        <v>0</v>
      </c>
      <c r="H38" s="202">
        <v>0</v>
      </c>
      <c r="I38" s="201">
        <f t="shared" si="3"/>
        <v>0</v>
      </c>
    </row>
    <row r="39" spans="2:9" x14ac:dyDescent="0.25">
      <c r="B39" s="207"/>
      <c r="C39" s="208" t="s">
        <v>330</v>
      </c>
      <c r="D39" s="186">
        <f>SUM(D34:D38)</f>
        <v>60646162.32</v>
      </c>
      <c r="E39" s="186">
        <f>SUM(E34:E38)</f>
        <v>60001697.68</v>
      </c>
      <c r="F39" s="186">
        <f>SUM(F34:F38)</f>
        <v>120647860</v>
      </c>
      <c r="G39" s="186">
        <f>SUM(G34:G38)</f>
        <v>82927734.349999994</v>
      </c>
      <c r="H39" s="186">
        <f>SUM(H34:H38)</f>
        <v>82927734.349999994</v>
      </c>
      <c r="I39" s="188"/>
    </row>
    <row r="40" spans="2:9" x14ac:dyDescent="0.25">
      <c r="B40" s="209"/>
      <c r="C40" s="190"/>
      <c r="D40" s="191"/>
      <c r="E40" s="191"/>
      <c r="F40" s="191"/>
      <c r="G40" s="193" t="s">
        <v>414</v>
      </c>
      <c r="H40" s="210"/>
      <c r="I40" s="195"/>
    </row>
    <row r="41" spans="2:9" x14ac:dyDescent="0.25">
      <c r="B41" s="211" t="s">
        <v>228</v>
      </c>
    </row>
    <row r="42" spans="2:9" ht="15" x14ac:dyDescent="0.25">
      <c r="C42" s="212"/>
    </row>
    <row r="43" spans="2:9" ht="15" x14ac:dyDescent="0.25">
      <c r="C43" s="213"/>
    </row>
    <row r="44" spans="2:9" ht="15" x14ac:dyDescent="0.25">
      <c r="C44" s="213"/>
    </row>
    <row r="48" spans="2:9" x14ac:dyDescent="0.2">
      <c r="C48" s="343" t="s">
        <v>417</v>
      </c>
      <c r="D48" s="343"/>
      <c r="E48" s="211"/>
      <c r="F48" s="211"/>
      <c r="G48" s="346"/>
      <c r="H48" s="346"/>
    </row>
    <row r="49" spans="3:8" x14ac:dyDescent="0.2">
      <c r="C49" s="343" t="s">
        <v>420</v>
      </c>
      <c r="D49" s="343"/>
      <c r="E49" s="211"/>
      <c r="F49" s="211"/>
      <c r="G49" s="343" t="s">
        <v>444</v>
      </c>
      <c r="H49" s="343"/>
    </row>
    <row r="50" spans="3:8" x14ac:dyDescent="0.2">
      <c r="C50" s="343" t="s">
        <v>423</v>
      </c>
      <c r="D50" s="343"/>
      <c r="E50" s="211"/>
      <c r="F50" s="211"/>
      <c r="G50" s="343" t="s">
        <v>475</v>
      </c>
      <c r="H50" s="343"/>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opLeftCell="A18" zoomScaleNormal="100" zoomScaleSheetLayoutView="90" workbookViewId="0">
      <selection activeCell="H48" sqref="H48"/>
    </sheetView>
  </sheetViews>
  <sheetFormatPr baseColWidth="10" defaultColWidth="11.42578125" defaultRowHeight="11.25" x14ac:dyDescent="0.2"/>
  <cols>
    <col min="1" max="2" width="1.7109375" style="143" customWidth="1"/>
    <col min="3" max="3" width="62.42578125" style="143" customWidth="1"/>
    <col min="4" max="4" width="15.7109375" style="143" customWidth="1"/>
    <col min="5" max="5" width="18.7109375" style="143" customWidth="1"/>
    <col min="6" max="6" width="15.7109375" style="143" customWidth="1"/>
    <col min="7" max="9" width="15.7109375" style="165" customWidth="1"/>
    <col min="10" max="16384" width="11.42578125" style="143"/>
  </cols>
  <sheetData>
    <row r="1" spans="1:9" ht="35.1" customHeight="1" x14ac:dyDescent="0.2">
      <c r="A1" s="360" t="s">
        <v>485</v>
      </c>
      <c r="B1" s="361"/>
      <c r="C1" s="361"/>
      <c r="D1" s="361"/>
      <c r="E1" s="361"/>
      <c r="F1" s="361"/>
      <c r="G1" s="361"/>
      <c r="H1" s="361"/>
      <c r="I1" s="362"/>
    </row>
    <row r="2" spans="1:9" ht="15" customHeight="1" x14ac:dyDescent="0.2">
      <c r="A2" s="363" t="s">
        <v>229</v>
      </c>
      <c r="B2" s="400"/>
      <c r="C2" s="364"/>
      <c r="D2" s="361" t="s">
        <v>200</v>
      </c>
      <c r="E2" s="361"/>
      <c r="F2" s="361"/>
      <c r="G2" s="361"/>
      <c r="H2" s="361"/>
      <c r="I2" s="369" t="s">
        <v>201</v>
      </c>
    </row>
    <row r="3" spans="1:9" ht="24.95" customHeight="1" x14ac:dyDescent="0.2">
      <c r="A3" s="365"/>
      <c r="B3" s="401"/>
      <c r="C3" s="366"/>
      <c r="D3" s="144" t="s">
        <v>204</v>
      </c>
      <c r="E3" s="102" t="s">
        <v>205</v>
      </c>
      <c r="F3" s="102" t="s">
        <v>206</v>
      </c>
      <c r="G3" s="102" t="s">
        <v>208</v>
      </c>
      <c r="H3" s="145" t="s">
        <v>210</v>
      </c>
      <c r="I3" s="370"/>
    </row>
    <row r="4" spans="1:9" x14ac:dyDescent="0.2">
      <c r="A4" s="367"/>
      <c r="B4" s="402"/>
      <c r="C4" s="368"/>
      <c r="D4" s="103">
        <v>1</v>
      </c>
      <c r="E4" s="103">
        <v>2</v>
      </c>
      <c r="F4" s="103" t="s">
        <v>213</v>
      </c>
      <c r="G4" s="103">
        <v>4</v>
      </c>
      <c r="H4" s="103">
        <v>5</v>
      </c>
      <c r="I4" s="103" t="s">
        <v>333</v>
      </c>
    </row>
    <row r="5" spans="1:9" x14ac:dyDescent="0.2">
      <c r="A5" s="146"/>
      <c r="B5" s="147"/>
      <c r="C5" s="147"/>
      <c r="D5" s="148"/>
      <c r="E5" s="148"/>
      <c r="F5" s="148"/>
      <c r="G5" s="148"/>
      <c r="H5" s="148"/>
      <c r="I5" s="148"/>
    </row>
    <row r="6" spans="1:9" x14ac:dyDescent="0.2">
      <c r="A6" s="149" t="s">
        <v>230</v>
      </c>
      <c r="B6" s="150"/>
      <c r="D6" s="151"/>
      <c r="E6" s="151"/>
      <c r="F6" s="151"/>
      <c r="G6" s="151"/>
      <c r="H6" s="151"/>
      <c r="I6" s="151"/>
    </row>
    <row r="7" spans="1:9" x14ac:dyDescent="0.2">
      <c r="A7" s="152"/>
      <c r="B7" s="153" t="s">
        <v>231</v>
      </c>
      <c r="C7" s="154"/>
      <c r="D7" s="223">
        <f>D9</f>
        <v>60646162.32</v>
      </c>
      <c r="E7" s="223">
        <f t="shared" ref="E7:I7" si="0">E9</f>
        <v>55891761.480000004</v>
      </c>
      <c r="F7" s="223">
        <f t="shared" si="0"/>
        <v>116537923.80000001</v>
      </c>
      <c r="G7" s="223">
        <f t="shared" si="0"/>
        <v>67221762.340000004</v>
      </c>
      <c r="H7" s="223">
        <f t="shared" si="0"/>
        <v>67221762.340000004</v>
      </c>
      <c r="I7" s="223">
        <f t="shared" si="0"/>
        <v>49316161.460000008</v>
      </c>
    </row>
    <row r="8" spans="1:9" x14ac:dyDescent="0.2">
      <c r="A8" s="152"/>
      <c r="B8" s="155"/>
      <c r="C8" s="156" t="s">
        <v>232</v>
      </c>
      <c r="D8" s="224"/>
      <c r="E8" s="224"/>
      <c r="F8" s="224"/>
      <c r="G8" s="224"/>
      <c r="H8" s="224"/>
      <c r="I8" s="224"/>
    </row>
    <row r="9" spans="1:9" x14ac:dyDescent="0.2">
      <c r="A9" s="152"/>
      <c r="B9" s="155"/>
      <c r="C9" s="156" t="s">
        <v>233</v>
      </c>
      <c r="D9" s="166">
        <v>60646162.32</v>
      </c>
      <c r="E9" s="166">
        <v>55891761.480000004</v>
      </c>
      <c r="F9" s="224">
        <f>D9+E9</f>
        <v>116537923.80000001</v>
      </c>
      <c r="G9" s="166">
        <v>67221762.340000004</v>
      </c>
      <c r="H9" s="166">
        <v>67221762.340000004</v>
      </c>
      <c r="I9" s="224">
        <f>F9-G9</f>
        <v>49316161.460000008</v>
      </c>
    </row>
    <row r="10" spans="1:9" x14ac:dyDescent="0.2">
      <c r="A10" s="152"/>
      <c r="B10" s="153" t="s">
        <v>234</v>
      </c>
      <c r="C10" s="154"/>
      <c r="D10" s="223"/>
      <c r="E10" s="223"/>
      <c r="F10" s="223"/>
      <c r="G10" s="223"/>
      <c r="H10" s="223"/>
      <c r="I10" s="223"/>
    </row>
    <row r="11" spans="1:9" x14ac:dyDescent="0.2">
      <c r="A11" s="152"/>
      <c r="B11" s="155"/>
      <c r="C11" s="156" t="s">
        <v>235</v>
      </c>
      <c r="D11" s="224"/>
      <c r="E11" s="224"/>
      <c r="F11" s="224"/>
      <c r="G11" s="224"/>
      <c r="H11" s="224"/>
      <c r="I11" s="224"/>
    </row>
    <row r="12" spans="1:9" x14ac:dyDescent="0.2">
      <c r="A12" s="152"/>
      <c r="B12" s="155"/>
      <c r="C12" s="156" t="s">
        <v>236</v>
      </c>
      <c r="D12" s="224"/>
      <c r="E12" s="224"/>
      <c r="F12" s="224"/>
      <c r="G12" s="224"/>
      <c r="H12" s="224"/>
      <c r="I12" s="224"/>
    </row>
    <row r="13" spans="1:9" x14ac:dyDescent="0.2">
      <c r="A13" s="152"/>
      <c r="B13" s="155"/>
      <c r="C13" s="156" t="s">
        <v>237</v>
      </c>
      <c r="D13" s="224"/>
      <c r="E13" s="224"/>
      <c r="F13" s="224"/>
      <c r="G13" s="224"/>
      <c r="H13" s="224"/>
      <c r="I13" s="224"/>
    </row>
    <row r="14" spans="1:9" x14ac:dyDescent="0.2">
      <c r="A14" s="152"/>
      <c r="B14" s="155"/>
      <c r="C14" s="156" t="s">
        <v>238</v>
      </c>
      <c r="D14" s="224"/>
      <c r="E14" s="224"/>
      <c r="F14" s="224"/>
      <c r="G14" s="224"/>
      <c r="H14" s="224"/>
      <c r="I14" s="224"/>
    </row>
    <row r="15" spans="1:9" x14ac:dyDescent="0.2">
      <c r="A15" s="152"/>
      <c r="B15" s="155"/>
      <c r="C15" s="156" t="s">
        <v>239</v>
      </c>
      <c r="D15" s="224"/>
      <c r="E15" s="224"/>
      <c r="F15" s="224"/>
      <c r="G15" s="224"/>
      <c r="H15" s="224"/>
      <c r="I15" s="224"/>
    </row>
    <row r="16" spans="1:9" x14ac:dyDescent="0.2">
      <c r="A16" s="152"/>
      <c r="B16" s="155"/>
      <c r="C16" s="156" t="s">
        <v>240</v>
      </c>
      <c r="D16" s="224"/>
      <c r="E16" s="224"/>
      <c r="F16" s="224"/>
      <c r="G16" s="224"/>
      <c r="H16" s="224"/>
      <c r="I16" s="224"/>
    </row>
    <row r="17" spans="1:9" x14ac:dyDescent="0.2">
      <c r="A17" s="152"/>
      <c r="B17" s="155"/>
      <c r="C17" s="156" t="s">
        <v>241</v>
      </c>
      <c r="D17" s="224"/>
      <c r="E17" s="224"/>
      <c r="F17" s="224"/>
      <c r="G17" s="224"/>
      <c r="H17" s="224"/>
      <c r="I17" s="224"/>
    </row>
    <row r="18" spans="1:9" x14ac:dyDescent="0.2">
      <c r="A18" s="152"/>
      <c r="B18" s="155"/>
      <c r="C18" s="156" t="s">
        <v>242</v>
      </c>
      <c r="D18" s="224"/>
      <c r="E18" s="224"/>
      <c r="F18" s="224"/>
      <c r="G18" s="224"/>
      <c r="H18" s="224"/>
      <c r="I18" s="224"/>
    </row>
    <row r="19" spans="1:9" x14ac:dyDescent="0.2">
      <c r="A19" s="152"/>
      <c r="B19" s="153" t="s">
        <v>243</v>
      </c>
      <c r="C19" s="154"/>
      <c r="D19" s="223"/>
      <c r="E19" s="223"/>
      <c r="F19" s="223"/>
      <c r="G19" s="223"/>
      <c r="H19" s="223"/>
      <c r="I19" s="223"/>
    </row>
    <row r="20" spans="1:9" x14ac:dyDescent="0.2">
      <c r="A20" s="152"/>
      <c r="B20" s="155"/>
      <c r="C20" s="156" t="s">
        <v>244</v>
      </c>
      <c r="D20" s="224"/>
      <c r="E20" s="224"/>
      <c r="F20" s="224"/>
      <c r="G20" s="224"/>
      <c r="H20" s="224"/>
      <c r="I20" s="224"/>
    </row>
    <row r="21" spans="1:9" x14ac:dyDescent="0.2">
      <c r="A21" s="152"/>
      <c r="B21" s="155"/>
      <c r="C21" s="156" t="s">
        <v>245</v>
      </c>
      <c r="D21" s="224"/>
      <c r="E21" s="224"/>
      <c r="F21" s="224"/>
      <c r="G21" s="224"/>
      <c r="H21" s="224"/>
      <c r="I21" s="224"/>
    </row>
    <row r="22" spans="1:9" x14ac:dyDescent="0.2">
      <c r="A22" s="152"/>
      <c r="B22" s="155"/>
      <c r="C22" s="156" t="s">
        <v>246</v>
      </c>
      <c r="D22" s="224"/>
      <c r="E22" s="224"/>
      <c r="F22" s="224"/>
      <c r="G22" s="224"/>
      <c r="H22" s="224"/>
      <c r="I22" s="224"/>
    </row>
    <row r="23" spans="1:9" x14ac:dyDescent="0.2">
      <c r="A23" s="152"/>
      <c r="B23" s="153" t="s">
        <v>247</v>
      </c>
      <c r="C23" s="154"/>
      <c r="D23" s="223"/>
      <c r="E23" s="223"/>
      <c r="F23" s="223"/>
      <c r="G23" s="223"/>
      <c r="H23" s="223"/>
      <c r="I23" s="223"/>
    </row>
    <row r="24" spans="1:9" x14ac:dyDescent="0.2">
      <c r="A24" s="152"/>
      <c r="B24" s="155"/>
      <c r="C24" s="156" t="s">
        <v>248</v>
      </c>
      <c r="D24" s="224"/>
      <c r="E24" s="224"/>
      <c r="F24" s="224"/>
      <c r="G24" s="224"/>
      <c r="H24" s="224"/>
      <c r="I24" s="224"/>
    </row>
    <row r="25" spans="1:9" x14ac:dyDescent="0.2">
      <c r="A25" s="152"/>
      <c r="B25" s="155"/>
      <c r="C25" s="156" t="s">
        <v>249</v>
      </c>
      <c r="D25" s="224"/>
      <c r="E25" s="224"/>
      <c r="F25" s="224"/>
      <c r="G25" s="224"/>
      <c r="H25" s="224"/>
      <c r="I25" s="224"/>
    </row>
    <row r="26" spans="1:9" x14ac:dyDescent="0.2">
      <c r="A26" s="152"/>
      <c r="B26" s="153" t="s">
        <v>250</v>
      </c>
      <c r="C26" s="154"/>
      <c r="D26" s="223"/>
      <c r="E26" s="223"/>
      <c r="F26" s="223"/>
      <c r="G26" s="223"/>
      <c r="H26" s="223"/>
      <c r="I26" s="223"/>
    </row>
    <row r="27" spans="1:9" x14ac:dyDescent="0.2">
      <c r="A27" s="152"/>
      <c r="B27" s="155"/>
      <c r="C27" s="156" t="s">
        <v>251</v>
      </c>
      <c r="D27" s="224"/>
      <c r="E27" s="224"/>
      <c r="F27" s="224"/>
      <c r="G27" s="224"/>
      <c r="H27" s="224"/>
      <c r="I27" s="224"/>
    </row>
    <row r="28" spans="1:9" x14ac:dyDescent="0.2">
      <c r="A28" s="152"/>
      <c r="B28" s="155"/>
      <c r="C28" s="156" t="s">
        <v>252</v>
      </c>
      <c r="D28" s="224"/>
      <c r="E28" s="224"/>
      <c r="F28" s="224"/>
      <c r="G28" s="224"/>
      <c r="H28" s="224"/>
      <c r="I28" s="224"/>
    </row>
    <row r="29" spans="1:9" x14ac:dyDescent="0.2">
      <c r="A29" s="152"/>
      <c r="B29" s="155"/>
      <c r="C29" s="156" t="s">
        <v>253</v>
      </c>
      <c r="D29" s="224"/>
      <c r="E29" s="224"/>
      <c r="F29" s="224"/>
      <c r="G29" s="224"/>
      <c r="H29" s="224"/>
      <c r="I29" s="224"/>
    </row>
    <row r="30" spans="1:9" x14ac:dyDescent="0.2">
      <c r="A30" s="152"/>
      <c r="B30" s="155"/>
      <c r="C30" s="156" t="s">
        <v>254</v>
      </c>
      <c r="D30" s="224"/>
      <c r="E30" s="224"/>
      <c r="F30" s="224"/>
      <c r="G30" s="224"/>
      <c r="H30" s="224"/>
      <c r="I30" s="224"/>
    </row>
    <row r="31" spans="1:9" x14ac:dyDescent="0.2">
      <c r="A31" s="152"/>
      <c r="B31" s="153" t="s">
        <v>431</v>
      </c>
      <c r="C31" s="154"/>
      <c r="D31" s="223"/>
      <c r="E31" s="223"/>
      <c r="F31" s="223"/>
      <c r="G31" s="223"/>
      <c r="H31" s="223"/>
      <c r="I31" s="223"/>
    </row>
    <row r="32" spans="1:9" x14ac:dyDescent="0.2">
      <c r="A32" s="152"/>
      <c r="B32" s="155"/>
      <c r="C32" s="156" t="s">
        <v>255</v>
      </c>
      <c r="D32" s="224"/>
      <c r="E32" s="224"/>
      <c r="F32" s="224"/>
      <c r="G32" s="224"/>
      <c r="H32" s="224"/>
      <c r="I32" s="224"/>
    </row>
    <row r="33" spans="1:10" x14ac:dyDescent="0.2">
      <c r="A33" s="152" t="s">
        <v>256</v>
      </c>
      <c r="B33" s="155"/>
      <c r="C33" s="156"/>
      <c r="D33" s="224"/>
      <c r="E33" s="224"/>
      <c r="F33" s="224"/>
      <c r="G33" s="224"/>
      <c r="H33" s="224"/>
      <c r="I33" s="224"/>
    </row>
    <row r="34" spans="1:10" x14ac:dyDescent="0.2">
      <c r="A34" s="152" t="s">
        <v>257</v>
      </c>
      <c r="B34" s="155"/>
      <c r="C34" s="156"/>
      <c r="D34" s="224"/>
      <c r="E34" s="224"/>
      <c r="F34" s="224"/>
      <c r="G34" s="224"/>
      <c r="H34" s="224"/>
      <c r="I34" s="224"/>
    </row>
    <row r="35" spans="1:10" x14ac:dyDescent="0.2">
      <c r="A35" s="152" t="s">
        <v>258</v>
      </c>
      <c r="B35" s="155"/>
      <c r="C35" s="156"/>
      <c r="D35" s="224"/>
      <c r="E35" s="224"/>
      <c r="F35" s="224"/>
      <c r="G35" s="224"/>
      <c r="H35" s="224"/>
      <c r="I35" s="224"/>
    </row>
    <row r="36" spans="1:10" x14ac:dyDescent="0.2">
      <c r="A36" s="157"/>
      <c r="B36" s="158"/>
      <c r="C36" s="159"/>
      <c r="D36" s="160"/>
      <c r="E36" s="160"/>
      <c r="F36" s="160"/>
      <c r="G36" s="160"/>
      <c r="H36" s="160"/>
      <c r="I36" s="160"/>
    </row>
    <row r="37" spans="1:10" x14ac:dyDescent="0.2">
      <c r="A37" s="161"/>
      <c r="B37" s="162" t="s">
        <v>227</v>
      </c>
      <c r="C37" s="163"/>
      <c r="D37" s="164">
        <f>D7+D10+D20+D23+D26+D31+D33+D34+D35</f>
        <v>60646162.32</v>
      </c>
      <c r="E37" s="164">
        <f t="shared" ref="E37:I37" si="1">E7+E10+E20+E23+E26+E31+E33+E34+E35</f>
        <v>55891761.480000004</v>
      </c>
      <c r="F37" s="164">
        <f t="shared" si="1"/>
        <v>116537923.80000001</v>
      </c>
      <c r="G37" s="164">
        <f t="shared" si="1"/>
        <v>67221762.340000004</v>
      </c>
      <c r="H37" s="164">
        <f t="shared" si="1"/>
        <v>67221762.340000004</v>
      </c>
      <c r="I37" s="164">
        <f t="shared" si="1"/>
        <v>49316161.460000008</v>
      </c>
    </row>
    <row r="38" spans="1:10" x14ac:dyDescent="0.2">
      <c r="A38" s="168"/>
      <c r="B38" s="169"/>
      <c r="C38" s="170"/>
      <c r="D38" s="171"/>
      <c r="E38" s="171"/>
      <c r="F38" s="171"/>
      <c r="G38" s="171"/>
      <c r="H38" s="171"/>
      <c r="I38" s="171"/>
    </row>
    <row r="39" spans="1:10" x14ac:dyDescent="0.2">
      <c r="A39" s="88" t="s">
        <v>228</v>
      </c>
    </row>
    <row r="44" spans="1:10" ht="12.75" x14ac:dyDescent="0.2">
      <c r="C44" s="385" t="s">
        <v>419</v>
      </c>
      <c r="D44" s="385"/>
      <c r="E44" s="385"/>
      <c r="G44" s="385" t="s">
        <v>432</v>
      </c>
      <c r="H44" s="385"/>
      <c r="I44" s="385"/>
      <c r="J44" s="92"/>
    </row>
    <row r="45" spans="1:10" x14ac:dyDescent="0.2">
      <c r="C45" s="343" t="s">
        <v>420</v>
      </c>
      <c r="D45" s="343"/>
      <c r="E45" s="343"/>
      <c r="G45" s="386" t="s">
        <v>444</v>
      </c>
      <c r="H45" s="386"/>
      <c r="I45" s="386"/>
      <c r="J45" s="167"/>
    </row>
    <row r="46" spans="1:10" x14ac:dyDescent="0.2">
      <c r="C46" s="343" t="s">
        <v>423</v>
      </c>
      <c r="D46" s="343"/>
      <c r="E46" s="343"/>
      <c r="G46" s="386" t="s">
        <v>475</v>
      </c>
      <c r="H46" s="386"/>
      <c r="I46" s="386"/>
      <c r="J46" s="167"/>
    </row>
  </sheetData>
  <sheetProtection formatCells="0" formatColumns="0" formatRows="0" autoFilter="0"/>
  <protectedRanges>
    <protectedRange sqref="B39:I65524" name="Rango1"/>
    <protectedRange sqref="C31:I31 B11:I18 C10:I10 B20:I22 C19:I19 B24:I25 C23:I23 B27:I30 C26:I26 B32:I36 B8:I8 B9:C9 F9 I9 C7:I7" name="Rango1_3"/>
    <protectedRange sqref="D4:I6" name="Rango1_2_2"/>
    <protectedRange sqref="B37:I38" name="Rango1_1_2"/>
  </protectedRanges>
  <mergeCells count="10">
    <mergeCell ref="A1:I1"/>
    <mergeCell ref="A2:C4"/>
    <mergeCell ref="D2:H2"/>
    <mergeCell ref="I2:I3"/>
    <mergeCell ref="C44:E44"/>
    <mergeCell ref="C45:E45"/>
    <mergeCell ref="C46:E46"/>
    <mergeCell ref="G44:I44"/>
    <mergeCell ref="G45:I45"/>
    <mergeCell ref="G46:I46"/>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opLeftCell="E26" workbookViewId="0">
      <selection activeCell="N47" sqref="N47"/>
    </sheetView>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1" width="12.7109375" style="45" bestFit="1" customWidth="1"/>
    <col min="22" max="16384" width="11.42578125" style="45"/>
  </cols>
  <sheetData>
    <row r="1" spans="2:21" ht="6" customHeight="1" x14ac:dyDescent="0.2">
      <c r="B1" s="376"/>
      <c r="C1" s="376"/>
      <c r="D1" s="376"/>
      <c r="E1" s="376"/>
      <c r="F1" s="376"/>
      <c r="G1" s="376"/>
      <c r="H1" s="376"/>
      <c r="I1" s="376"/>
      <c r="J1" s="376"/>
      <c r="K1" s="376"/>
      <c r="L1" s="376"/>
      <c r="M1" s="376"/>
      <c r="N1" s="376"/>
      <c r="O1" s="376"/>
    </row>
    <row r="2" spans="2:21" ht="13.5" customHeight="1" x14ac:dyDescent="0.2">
      <c r="B2" s="376" t="s">
        <v>194</v>
      </c>
      <c r="C2" s="376"/>
      <c r="D2" s="376"/>
      <c r="E2" s="376"/>
      <c r="F2" s="376"/>
      <c r="G2" s="376"/>
      <c r="H2" s="376"/>
      <c r="I2" s="376"/>
      <c r="J2" s="376"/>
      <c r="K2" s="376"/>
      <c r="L2" s="376"/>
      <c r="M2" s="376"/>
      <c r="N2" s="376"/>
      <c r="O2" s="376"/>
    </row>
    <row r="3" spans="2:21" ht="20.25" customHeight="1" x14ac:dyDescent="0.2">
      <c r="B3" s="376" t="s">
        <v>473</v>
      </c>
      <c r="C3" s="376"/>
      <c r="D3" s="376"/>
      <c r="E3" s="376"/>
      <c r="F3" s="376"/>
      <c r="G3" s="376"/>
      <c r="H3" s="376"/>
      <c r="I3" s="376"/>
      <c r="J3" s="376"/>
      <c r="K3" s="376"/>
      <c r="L3" s="376"/>
      <c r="M3" s="376"/>
      <c r="N3" s="376"/>
      <c r="O3" s="376"/>
    </row>
    <row r="4" spans="2:21" s="44" customFormat="1" ht="8.25" customHeight="1" x14ac:dyDescent="0.2">
      <c r="B4" s="46"/>
      <c r="C4" s="46"/>
      <c r="D4" s="46"/>
      <c r="E4" s="46"/>
      <c r="F4" s="46"/>
      <c r="G4" s="46"/>
      <c r="H4" s="46"/>
      <c r="I4" s="46"/>
      <c r="J4" s="46"/>
      <c r="K4" s="46"/>
      <c r="L4" s="46"/>
      <c r="M4" s="46"/>
      <c r="N4" s="46"/>
      <c r="O4" s="46"/>
    </row>
    <row r="5" spans="2:21" s="44" customFormat="1" ht="24" customHeight="1" x14ac:dyDescent="0.2">
      <c r="D5" s="47" t="s">
        <v>195</v>
      </c>
      <c r="E5" s="48" t="s">
        <v>196</v>
      </c>
      <c r="F5" s="48"/>
      <c r="G5" s="49"/>
      <c r="H5" s="48"/>
      <c r="I5" s="48"/>
      <c r="J5" s="48"/>
      <c r="K5" s="48"/>
      <c r="L5" s="50"/>
      <c r="M5" s="50"/>
      <c r="N5" s="51"/>
      <c r="O5" s="46"/>
    </row>
    <row r="6" spans="2:21" s="44" customFormat="1" ht="8.25" customHeight="1" x14ac:dyDescent="0.2">
      <c r="B6" s="46"/>
      <c r="C6" s="46"/>
      <c r="D6" s="46"/>
      <c r="E6" s="46"/>
      <c r="F6" s="46"/>
      <c r="G6" s="46"/>
      <c r="H6" s="46"/>
      <c r="I6" s="46"/>
      <c r="J6" s="46"/>
      <c r="K6" s="46"/>
      <c r="L6" s="46"/>
      <c r="M6" s="46"/>
      <c r="N6" s="46"/>
      <c r="O6" s="46"/>
    </row>
    <row r="7" spans="2:21" ht="15" customHeight="1" x14ac:dyDescent="0.2">
      <c r="B7" s="405" t="s">
        <v>197</v>
      </c>
      <c r="C7" s="406"/>
      <c r="D7" s="407"/>
      <c r="E7" s="414" t="s">
        <v>198</v>
      </c>
      <c r="F7" s="52"/>
      <c r="G7" s="414" t="s">
        <v>199</v>
      </c>
      <c r="H7" s="417" t="s">
        <v>200</v>
      </c>
      <c r="I7" s="418"/>
      <c r="J7" s="418"/>
      <c r="K7" s="418"/>
      <c r="L7" s="418"/>
      <c r="M7" s="418"/>
      <c r="N7" s="419"/>
      <c r="O7" s="420" t="s">
        <v>201</v>
      </c>
      <c r="P7" s="421" t="s">
        <v>202</v>
      </c>
      <c r="Q7" s="422"/>
    </row>
    <row r="8" spans="2:21" ht="38.25" x14ac:dyDescent="0.2">
      <c r="B8" s="408"/>
      <c r="C8" s="409"/>
      <c r="D8" s="410"/>
      <c r="E8" s="415"/>
      <c r="F8" s="53" t="s">
        <v>203</v>
      </c>
      <c r="G8" s="415"/>
      <c r="H8" s="54" t="s">
        <v>204</v>
      </c>
      <c r="I8" s="54" t="s">
        <v>205</v>
      </c>
      <c r="J8" s="54" t="s">
        <v>206</v>
      </c>
      <c r="K8" s="54" t="s">
        <v>207</v>
      </c>
      <c r="L8" s="54" t="s">
        <v>208</v>
      </c>
      <c r="M8" s="54" t="s">
        <v>209</v>
      </c>
      <c r="N8" s="54" t="s">
        <v>210</v>
      </c>
      <c r="O8" s="420"/>
      <c r="P8" s="55" t="s">
        <v>211</v>
      </c>
      <c r="Q8" s="55" t="s">
        <v>212</v>
      </c>
    </row>
    <row r="9" spans="2:21" ht="15.75" customHeight="1" x14ac:dyDescent="0.2">
      <c r="B9" s="411"/>
      <c r="C9" s="412"/>
      <c r="D9" s="413"/>
      <c r="E9" s="416"/>
      <c r="F9" s="56"/>
      <c r="G9" s="416"/>
      <c r="H9" s="54">
        <v>1</v>
      </c>
      <c r="I9" s="54">
        <v>2</v>
      </c>
      <c r="J9" s="54" t="s">
        <v>213</v>
      </c>
      <c r="K9" s="54">
        <v>4</v>
      </c>
      <c r="L9" s="54">
        <v>5</v>
      </c>
      <c r="M9" s="54">
        <v>6</v>
      </c>
      <c r="N9" s="54">
        <v>7</v>
      </c>
      <c r="O9" s="54" t="s">
        <v>214</v>
      </c>
      <c r="P9" s="57" t="s">
        <v>215</v>
      </c>
      <c r="Q9" s="57" t="s">
        <v>216</v>
      </c>
    </row>
    <row r="10" spans="2:21" ht="15" customHeight="1" x14ac:dyDescent="0.2">
      <c r="B10" s="423"/>
      <c r="C10" s="424"/>
      <c r="D10" s="425"/>
      <c r="E10" s="58"/>
      <c r="F10" s="58"/>
      <c r="G10" s="59"/>
      <c r="H10" s="59"/>
      <c r="I10" s="59"/>
      <c r="J10" s="59"/>
      <c r="K10" s="59"/>
      <c r="L10" s="59"/>
      <c r="M10" s="59"/>
      <c r="N10" s="59"/>
      <c r="O10" s="59"/>
      <c r="P10" s="60"/>
      <c r="Q10" s="61"/>
    </row>
    <row r="11" spans="2:21" x14ac:dyDescent="0.2">
      <c r="B11" s="62"/>
      <c r="C11" s="403"/>
      <c r="D11" s="404"/>
      <c r="E11" s="63"/>
      <c r="F11" s="63"/>
      <c r="G11" s="141" t="s">
        <v>427</v>
      </c>
      <c r="H11" s="64">
        <f>+H12</f>
        <v>23682929.420000002</v>
      </c>
      <c r="I11" s="64">
        <f t="shared" ref="I11:N11" si="0">+I12</f>
        <v>11789895.639999999</v>
      </c>
      <c r="J11" s="64">
        <f t="shared" si="0"/>
        <v>35472825.060000002</v>
      </c>
      <c r="K11" s="64">
        <f t="shared" si="0"/>
        <v>17559298.030000001</v>
      </c>
      <c r="L11" s="64">
        <f t="shared" si="0"/>
        <v>17559298.030000001</v>
      </c>
      <c r="M11" s="64">
        <f t="shared" si="0"/>
        <v>17559298.030000001</v>
      </c>
      <c r="N11" s="64">
        <f t="shared" si="0"/>
        <v>17559298.030000001</v>
      </c>
      <c r="O11" s="64">
        <f>J11-L11</f>
        <v>17913527.030000001</v>
      </c>
      <c r="P11" s="65">
        <f>L11/H11</f>
        <v>0.74143268843977328</v>
      </c>
      <c r="Q11" s="66">
        <f>L11/J11</f>
        <v>0.49500703708541899</v>
      </c>
      <c r="R11" s="67"/>
      <c r="S11" s="67"/>
      <c r="T11" s="67"/>
    </row>
    <row r="12" spans="2:21" ht="15" x14ac:dyDescent="0.25">
      <c r="B12" s="62"/>
      <c r="C12" s="68"/>
      <c r="D12" s="69" t="s">
        <v>217</v>
      </c>
      <c r="E12" s="58" t="s">
        <v>218</v>
      </c>
      <c r="F12" s="58" t="s">
        <v>219</v>
      </c>
      <c r="G12" s="70" t="s">
        <v>220</v>
      </c>
      <c r="H12" s="71">
        <v>23682929.420000002</v>
      </c>
      <c r="I12" s="325">
        <v>11789895.639999999</v>
      </c>
      <c r="J12" s="71">
        <f>+H12+I12</f>
        <v>35472825.060000002</v>
      </c>
      <c r="K12" s="71">
        <v>17559298.030000001</v>
      </c>
      <c r="L12" s="71">
        <v>17559298.030000001</v>
      </c>
      <c r="M12" s="71">
        <v>17559298.030000001</v>
      </c>
      <c r="N12" s="71">
        <v>17559298.030000001</v>
      </c>
      <c r="O12" s="71">
        <f>J12-L12</f>
        <v>17913527.030000001</v>
      </c>
      <c r="P12" s="65">
        <f t="shared" ref="P12:P28" si="1">L12/H12</f>
        <v>0.74143268843977328</v>
      </c>
      <c r="Q12" s="66">
        <f t="shared" ref="Q12:Q28" si="2">L12/J12</f>
        <v>0.49500703708541899</v>
      </c>
      <c r="R12" s="67"/>
      <c r="S12" s="67"/>
      <c r="T12" s="67"/>
    </row>
    <row r="13" spans="2:21" x14ac:dyDescent="0.2">
      <c r="B13" s="62"/>
      <c r="C13" s="68"/>
      <c r="D13" s="69"/>
      <c r="E13" s="58"/>
      <c r="F13" s="58"/>
      <c r="G13" s="70"/>
      <c r="H13" s="73"/>
      <c r="I13" s="73"/>
      <c r="J13" s="73"/>
      <c r="K13" s="73"/>
      <c r="L13" s="73"/>
      <c r="M13" s="73"/>
      <c r="N13" s="73"/>
      <c r="O13" s="73"/>
      <c r="P13" s="65"/>
      <c r="Q13" s="66"/>
      <c r="R13" s="67"/>
      <c r="S13" s="67"/>
      <c r="T13" s="67"/>
      <c r="U13" s="67"/>
    </row>
    <row r="14" spans="2:21" x14ac:dyDescent="0.2">
      <c r="B14" s="62"/>
      <c r="C14" s="403"/>
      <c r="D14" s="404"/>
      <c r="E14" s="63"/>
      <c r="F14" s="63"/>
      <c r="G14" s="63">
        <v>201</v>
      </c>
      <c r="H14" s="64">
        <f t="shared" ref="H14:M14" si="3">+H15</f>
        <v>27798588.789999999</v>
      </c>
      <c r="I14" s="64">
        <f t="shared" si="3"/>
        <v>38112403.07</v>
      </c>
      <c r="J14" s="64">
        <f t="shared" si="3"/>
        <v>65910991.859999999</v>
      </c>
      <c r="K14" s="64">
        <f t="shared" si="3"/>
        <v>40463651.549999997</v>
      </c>
      <c r="L14" s="64">
        <f t="shared" si="3"/>
        <v>40463651.549999997</v>
      </c>
      <c r="M14" s="74">
        <f t="shared" si="3"/>
        <v>40463651.549999997</v>
      </c>
      <c r="N14" s="74">
        <f t="shared" ref="N14" si="4">SUM(N15:N22)</f>
        <v>40463651.549999997</v>
      </c>
      <c r="O14" s="64">
        <f>J14-L14</f>
        <v>25447340.310000002</v>
      </c>
      <c r="P14" s="65">
        <f t="shared" si="1"/>
        <v>1.4556009247691022</v>
      </c>
      <c r="Q14" s="66">
        <f t="shared" si="2"/>
        <v>0.61391355839323269</v>
      </c>
      <c r="R14" s="67"/>
      <c r="S14" s="67"/>
      <c r="T14" s="67"/>
    </row>
    <row r="15" spans="2:21" ht="12.75" customHeight="1" x14ac:dyDescent="0.25">
      <c r="B15" s="62"/>
      <c r="C15" s="75"/>
      <c r="D15" s="75" t="s">
        <v>221</v>
      </c>
      <c r="E15" s="59"/>
      <c r="F15" s="76" t="s">
        <v>221</v>
      </c>
      <c r="G15" s="70" t="s">
        <v>222</v>
      </c>
      <c r="H15" s="73">
        <v>27798588.789999999</v>
      </c>
      <c r="I15" s="323">
        <v>38112403.07</v>
      </c>
      <c r="J15" s="73">
        <f>H15+I15</f>
        <v>65910991.859999999</v>
      </c>
      <c r="K15" s="73">
        <v>40463651.549999997</v>
      </c>
      <c r="L15" s="73">
        <v>40463651.549999997</v>
      </c>
      <c r="M15" s="73">
        <v>40463651.549999997</v>
      </c>
      <c r="N15" s="73">
        <v>40463651.549999997</v>
      </c>
      <c r="O15" s="73">
        <f>J15-L15</f>
        <v>25447340.310000002</v>
      </c>
      <c r="P15" s="65">
        <f t="shared" si="1"/>
        <v>1.4556009247691022</v>
      </c>
      <c r="Q15" s="66">
        <f t="shared" si="2"/>
        <v>0.61391355839323269</v>
      </c>
      <c r="R15" s="67"/>
      <c r="S15" s="67"/>
      <c r="T15" s="67"/>
    </row>
    <row r="16" spans="2:21" x14ac:dyDescent="0.2">
      <c r="B16" s="62"/>
      <c r="C16" s="68"/>
      <c r="D16" s="69"/>
      <c r="E16" s="58"/>
      <c r="F16" s="58"/>
      <c r="G16" s="70"/>
      <c r="H16" s="73"/>
      <c r="I16" s="73"/>
      <c r="J16" s="73"/>
      <c r="K16" s="73"/>
      <c r="L16" s="73"/>
      <c r="M16" s="73"/>
      <c r="N16" s="73"/>
      <c r="O16" s="73"/>
      <c r="P16" s="65"/>
      <c r="Q16" s="66"/>
      <c r="R16" s="67"/>
      <c r="S16" s="67"/>
      <c r="T16" s="67"/>
    </row>
    <row r="17" spans="2:21" x14ac:dyDescent="0.2">
      <c r="B17" s="62"/>
      <c r="C17" s="68"/>
      <c r="D17" s="69"/>
      <c r="E17" s="58"/>
      <c r="F17" s="58"/>
      <c r="G17" s="59"/>
      <c r="H17" s="73"/>
      <c r="I17" s="73"/>
      <c r="J17" s="73"/>
      <c r="K17" s="73"/>
      <c r="L17" s="73"/>
      <c r="M17" s="73"/>
      <c r="N17" s="73"/>
      <c r="O17" s="73"/>
      <c r="P17" s="65"/>
      <c r="Q17" s="66"/>
      <c r="R17" s="67"/>
      <c r="S17" s="67"/>
    </row>
    <row r="18" spans="2:21" x14ac:dyDescent="0.2">
      <c r="B18" s="62"/>
      <c r="C18" s="68"/>
      <c r="D18" s="69"/>
      <c r="E18" s="58"/>
      <c r="F18" s="58"/>
      <c r="G18" s="59"/>
      <c r="H18" s="73"/>
      <c r="I18" s="73"/>
      <c r="J18" s="73"/>
      <c r="K18" s="73"/>
      <c r="L18" s="73"/>
      <c r="M18" s="73"/>
      <c r="N18" s="73"/>
      <c r="O18" s="73"/>
      <c r="P18" s="65"/>
      <c r="Q18" s="66"/>
      <c r="R18" s="67"/>
      <c r="S18" s="67"/>
    </row>
    <row r="19" spans="2:21" x14ac:dyDescent="0.2">
      <c r="B19" s="62"/>
      <c r="C19" s="68"/>
      <c r="D19" s="69"/>
      <c r="E19" s="58"/>
      <c r="F19" s="58"/>
      <c r="G19" s="59"/>
      <c r="H19" s="73"/>
      <c r="I19" s="73"/>
      <c r="J19" s="73"/>
      <c r="K19" s="73"/>
      <c r="L19" s="73"/>
      <c r="M19" s="73"/>
      <c r="N19" s="73"/>
      <c r="O19" s="73"/>
      <c r="P19" s="65"/>
      <c r="Q19" s="66"/>
      <c r="R19" s="67"/>
      <c r="S19" s="67"/>
      <c r="T19" s="67"/>
      <c r="U19" s="67"/>
    </row>
    <row r="20" spans="2:21" x14ac:dyDescent="0.2">
      <c r="B20" s="62"/>
      <c r="C20" s="68"/>
      <c r="D20" s="69"/>
      <c r="E20" s="58"/>
      <c r="F20" s="58"/>
      <c r="G20" s="59"/>
      <c r="H20" s="73"/>
      <c r="I20" s="73"/>
      <c r="J20" s="73"/>
      <c r="K20" s="73"/>
      <c r="L20" s="73"/>
      <c r="M20" s="73"/>
      <c r="N20" s="73"/>
      <c r="O20" s="73"/>
      <c r="P20" s="65"/>
      <c r="Q20" s="66"/>
      <c r="R20" s="67"/>
      <c r="S20" s="67"/>
      <c r="T20" s="67"/>
    </row>
    <row r="21" spans="2:21" x14ac:dyDescent="0.2">
      <c r="B21" s="62"/>
      <c r="C21" s="68"/>
      <c r="D21" s="69"/>
      <c r="E21" s="58"/>
      <c r="F21" s="58"/>
      <c r="G21" s="59"/>
      <c r="H21" s="73"/>
      <c r="I21" s="73"/>
      <c r="J21" s="73"/>
      <c r="K21" s="73"/>
      <c r="L21" s="73"/>
      <c r="M21" s="73"/>
      <c r="N21" s="73"/>
      <c r="O21" s="73"/>
      <c r="P21" s="65"/>
      <c r="Q21" s="66"/>
      <c r="R21" s="67"/>
      <c r="S21" s="67"/>
      <c r="T21" s="67"/>
    </row>
    <row r="22" spans="2:21" x14ac:dyDescent="0.2">
      <c r="B22" s="62"/>
      <c r="C22" s="68"/>
      <c r="D22" s="69"/>
      <c r="E22" s="58"/>
      <c r="F22" s="58"/>
      <c r="G22" s="59"/>
      <c r="H22" s="73"/>
      <c r="I22" s="73"/>
      <c r="J22" s="73"/>
      <c r="K22" s="73"/>
      <c r="L22" s="73"/>
      <c r="M22" s="73"/>
      <c r="N22" s="73"/>
      <c r="O22" s="73"/>
      <c r="P22" s="65"/>
      <c r="Q22" s="66"/>
      <c r="R22" s="67"/>
      <c r="S22" s="67"/>
    </row>
    <row r="23" spans="2:21" x14ac:dyDescent="0.2">
      <c r="B23" s="62"/>
      <c r="C23" s="403"/>
      <c r="D23" s="404"/>
      <c r="E23" s="63"/>
      <c r="F23" s="63"/>
      <c r="G23" s="63">
        <v>101</v>
      </c>
      <c r="H23" s="64">
        <f>+H24</f>
        <v>4570500.57</v>
      </c>
      <c r="I23" s="64">
        <f t="shared" ref="I23:L23" si="5">+I24</f>
        <v>2846108.37</v>
      </c>
      <c r="J23" s="64">
        <f t="shared" si="5"/>
        <v>7416608.9400000004</v>
      </c>
      <c r="K23" s="64">
        <f t="shared" si="5"/>
        <v>4698226.3600000003</v>
      </c>
      <c r="L23" s="64">
        <f t="shared" si="5"/>
        <v>4698226.3600000003</v>
      </c>
      <c r="M23" s="74">
        <f>+M24</f>
        <v>4698226.3600000003</v>
      </c>
      <c r="N23" s="74">
        <f t="shared" ref="N23" si="6">SUM(N24:N26)</f>
        <v>4698226.3600000003</v>
      </c>
      <c r="O23" s="64">
        <f>J23-L23</f>
        <v>2718382.58</v>
      </c>
      <c r="P23" s="65">
        <f t="shared" si="1"/>
        <v>1.0279456895462109</v>
      </c>
      <c r="Q23" s="66">
        <f t="shared" si="2"/>
        <v>0.63347365325695604</v>
      </c>
      <c r="R23" s="67"/>
      <c r="S23" s="67"/>
    </row>
    <row r="24" spans="2:21" ht="15" customHeight="1" x14ac:dyDescent="0.25">
      <c r="B24" s="62"/>
      <c r="C24" s="68"/>
      <c r="D24" s="75" t="s">
        <v>223</v>
      </c>
      <c r="E24" s="59" t="s">
        <v>224</v>
      </c>
      <c r="F24" s="58" t="s">
        <v>223</v>
      </c>
      <c r="G24" s="70" t="s">
        <v>225</v>
      </c>
      <c r="H24" s="73">
        <v>4570500.57</v>
      </c>
      <c r="I24" s="322">
        <v>2846108.37</v>
      </c>
      <c r="J24" s="73">
        <f>H24+I24</f>
        <v>7416608.9400000004</v>
      </c>
      <c r="K24" s="73">
        <v>4698226.3600000003</v>
      </c>
      <c r="L24" s="73">
        <v>4698226.3600000003</v>
      </c>
      <c r="M24" s="73">
        <v>4698226.3600000003</v>
      </c>
      <c r="N24" s="73">
        <v>4698226.3600000003</v>
      </c>
      <c r="O24" s="73">
        <f>J24-L24</f>
        <v>2718382.58</v>
      </c>
      <c r="P24" s="65">
        <f t="shared" si="1"/>
        <v>1.0279456895462109</v>
      </c>
      <c r="Q24" s="66">
        <f t="shared" si="2"/>
        <v>0.63347365325695604</v>
      </c>
      <c r="R24" s="67"/>
      <c r="S24" s="67"/>
    </row>
    <row r="25" spans="2:21" x14ac:dyDescent="0.2">
      <c r="B25" s="62"/>
      <c r="C25" s="68"/>
      <c r="D25" s="69"/>
      <c r="E25" s="58"/>
      <c r="F25" s="58"/>
      <c r="G25" s="59"/>
      <c r="H25" s="73"/>
      <c r="I25" s="73"/>
      <c r="J25" s="73"/>
      <c r="K25" s="73"/>
      <c r="L25" s="73"/>
      <c r="M25" s="73"/>
      <c r="N25" s="73"/>
      <c r="O25" s="73"/>
      <c r="P25" s="65"/>
      <c r="Q25" s="66"/>
      <c r="R25" s="67"/>
      <c r="S25" s="67"/>
    </row>
    <row r="26" spans="2:21" x14ac:dyDescent="0.2">
      <c r="B26" s="62"/>
      <c r="C26" s="68"/>
      <c r="D26" s="69"/>
      <c r="E26" s="58"/>
      <c r="F26" s="58"/>
      <c r="G26" s="59"/>
      <c r="H26" s="73"/>
      <c r="I26" s="73"/>
      <c r="J26" s="73"/>
      <c r="K26" s="73"/>
      <c r="L26" s="73"/>
      <c r="M26" s="73"/>
      <c r="N26" s="73"/>
      <c r="O26" s="73"/>
      <c r="P26" s="65"/>
      <c r="Q26" s="66"/>
      <c r="R26" s="67"/>
      <c r="S26" s="67"/>
    </row>
    <row r="27" spans="2:21" x14ac:dyDescent="0.2">
      <c r="B27" s="62"/>
      <c r="C27" s="403"/>
      <c r="D27" s="404"/>
      <c r="E27" s="63" t="s">
        <v>446</v>
      </c>
      <c r="F27" s="63"/>
      <c r="G27" s="141" t="s">
        <v>426</v>
      </c>
      <c r="H27" s="64">
        <f>+H28</f>
        <v>4018298.28</v>
      </c>
      <c r="I27" s="64">
        <f t="shared" ref="I27:M27" si="7">+I28</f>
        <v>2567859.7000000002</v>
      </c>
      <c r="J27" s="64">
        <f t="shared" si="7"/>
        <v>6586157.9800000004</v>
      </c>
      <c r="K27" s="64">
        <f t="shared" si="7"/>
        <v>3684624.37</v>
      </c>
      <c r="L27" s="64">
        <f t="shared" si="7"/>
        <v>3684624.37</v>
      </c>
      <c r="M27" s="64">
        <f t="shared" si="7"/>
        <v>3684624.37</v>
      </c>
      <c r="N27" s="74">
        <f t="shared" ref="N27" si="8">SUM(N28:N29)</f>
        <v>3684624.37</v>
      </c>
      <c r="O27" s="64">
        <f>J27-L27</f>
        <v>2901533.6100000003</v>
      </c>
      <c r="P27" s="65">
        <f t="shared" si="1"/>
        <v>0.91696138844127828</v>
      </c>
      <c r="Q27" s="66">
        <f t="shared" si="2"/>
        <v>0.55944974007440984</v>
      </c>
      <c r="R27" s="67"/>
      <c r="S27" s="67"/>
      <c r="T27" s="67"/>
    </row>
    <row r="28" spans="2:21" ht="15" customHeight="1" x14ac:dyDescent="0.25">
      <c r="B28" s="62"/>
      <c r="C28" s="68"/>
      <c r="D28" s="69" t="s">
        <v>226</v>
      </c>
      <c r="E28" s="58"/>
      <c r="F28" s="58" t="s">
        <v>226</v>
      </c>
      <c r="G28" s="70" t="s">
        <v>425</v>
      </c>
      <c r="H28" s="73">
        <v>4018298.28</v>
      </c>
      <c r="I28" s="324">
        <v>2567859.7000000002</v>
      </c>
      <c r="J28" s="73">
        <f>H28+I28</f>
        <v>6586157.9800000004</v>
      </c>
      <c r="K28" s="73">
        <v>3684624.37</v>
      </c>
      <c r="L28" s="73">
        <v>3684624.37</v>
      </c>
      <c r="M28" s="73">
        <v>3684624.37</v>
      </c>
      <c r="N28" s="73">
        <v>3684624.37</v>
      </c>
      <c r="O28" s="73">
        <f>J28-L28</f>
        <v>2901533.6100000003</v>
      </c>
      <c r="P28" s="65">
        <f t="shared" si="1"/>
        <v>0.91696138844127828</v>
      </c>
      <c r="Q28" s="66">
        <f t="shared" si="2"/>
        <v>0.55944974007440984</v>
      </c>
      <c r="R28" s="67"/>
      <c r="S28" s="67"/>
      <c r="T28" s="67"/>
    </row>
    <row r="29" spans="2:21" x14ac:dyDescent="0.2">
      <c r="B29" s="62"/>
      <c r="C29" s="68"/>
      <c r="D29" s="69"/>
      <c r="E29" s="58"/>
      <c r="F29" s="58"/>
      <c r="G29" s="59"/>
      <c r="H29" s="59"/>
      <c r="I29" s="59"/>
      <c r="J29" s="59"/>
      <c r="K29" s="59"/>
      <c r="L29" s="59"/>
      <c r="M29" s="59"/>
      <c r="N29" s="59"/>
      <c r="O29" s="59"/>
      <c r="P29" s="65"/>
      <c r="Q29" s="66"/>
      <c r="R29" s="67"/>
      <c r="S29" s="67"/>
      <c r="U29" s="67"/>
    </row>
    <row r="30" spans="2:21" x14ac:dyDescent="0.2">
      <c r="B30" s="62"/>
      <c r="C30" s="403"/>
      <c r="D30" s="404"/>
      <c r="E30" s="63"/>
      <c r="F30" s="63"/>
      <c r="G30" s="63"/>
      <c r="H30" s="77"/>
      <c r="I30" s="63"/>
      <c r="J30" s="63"/>
      <c r="K30" s="63"/>
      <c r="L30" s="63"/>
      <c r="M30" s="63"/>
      <c r="N30" s="63"/>
      <c r="O30" s="77"/>
      <c r="P30" s="65"/>
      <c r="Q30" s="66"/>
      <c r="R30" s="67"/>
      <c r="S30" s="67"/>
    </row>
    <row r="31" spans="2:21" x14ac:dyDescent="0.2">
      <c r="B31" s="62"/>
      <c r="C31" s="68"/>
      <c r="D31" s="69"/>
      <c r="E31" s="58"/>
      <c r="F31" s="58"/>
      <c r="G31" s="59"/>
      <c r="H31" s="59"/>
      <c r="I31" s="59"/>
      <c r="J31" s="59"/>
      <c r="K31" s="59"/>
      <c r="L31" s="59"/>
      <c r="M31" s="59"/>
      <c r="N31" s="59"/>
      <c r="O31" s="59"/>
      <c r="P31" s="65"/>
      <c r="Q31" s="66"/>
      <c r="R31" s="67"/>
      <c r="S31" s="67"/>
      <c r="T31" s="67"/>
    </row>
    <row r="32" spans="2:21" x14ac:dyDescent="0.2">
      <c r="B32" s="62"/>
      <c r="C32" s="68"/>
      <c r="D32" s="69"/>
      <c r="E32" s="58" t="s">
        <v>447</v>
      </c>
      <c r="F32" s="58"/>
      <c r="G32" s="59"/>
      <c r="H32" s="64">
        <f>H33</f>
        <v>575845.26</v>
      </c>
      <c r="I32" s="64">
        <f t="shared" ref="I32:M32" si="9">I33</f>
        <v>575494.69999999995</v>
      </c>
      <c r="J32" s="64">
        <f t="shared" si="9"/>
        <v>1151339.96</v>
      </c>
      <c r="K32" s="64">
        <f t="shared" si="9"/>
        <v>815962.03</v>
      </c>
      <c r="L32" s="64">
        <f t="shared" si="9"/>
        <v>815962.03</v>
      </c>
      <c r="M32" s="64">
        <f t="shared" si="9"/>
        <v>815962.03</v>
      </c>
      <c r="N32" s="64">
        <f t="shared" ref="N32" si="10">N33</f>
        <v>815962.03</v>
      </c>
      <c r="O32" s="64">
        <f t="shared" ref="O32" si="11">O33</f>
        <v>335377.92999999993</v>
      </c>
      <c r="P32" s="65">
        <f t="shared" ref="P32" si="12">L32/H32</f>
        <v>1.4169814126802052</v>
      </c>
      <c r="Q32" s="66"/>
      <c r="R32" s="67"/>
      <c r="S32" s="67"/>
    </row>
    <row r="33" spans="1:21" ht="38.25" x14ac:dyDescent="0.2">
      <c r="B33" s="62"/>
      <c r="C33" s="68"/>
      <c r="D33" s="214" t="s">
        <v>448</v>
      </c>
      <c r="E33" s="58"/>
      <c r="F33" s="58" t="s">
        <v>449</v>
      </c>
      <c r="G33" s="70" t="s">
        <v>450</v>
      </c>
      <c r="H33" s="73">
        <v>575845.26</v>
      </c>
      <c r="I33" s="73">
        <v>575494.69999999995</v>
      </c>
      <c r="J33" s="73">
        <f>H33+I33</f>
        <v>1151339.96</v>
      </c>
      <c r="K33" s="73">
        <v>815962.03</v>
      </c>
      <c r="L33" s="73">
        <v>815962.03</v>
      </c>
      <c r="M33" s="73">
        <v>815962.03</v>
      </c>
      <c r="N33" s="73">
        <v>815962.03</v>
      </c>
      <c r="O33" s="73">
        <f>J33-L33</f>
        <v>335377.92999999993</v>
      </c>
      <c r="P33" s="65"/>
      <c r="Q33" s="66"/>
      <c r="R33" s="67"/>
      <c r="S33" s="67"/>
    </row>
    <row r="34" spans="1:21" x14ac:dyDescent="0.2">
      <c r="B34" s="62"/>
      <c r="C34" s="68"/>
      <c r="D34" s="69"/>
      <c r="E34" s="58"/>
      <c r="F34" s="58"/>
      <c r="G34" s="59"/>
      <c r="H34" s="59"/>
      <c r="I34" s="59"/>
      <c r="J34" s="59"/>
      <c r="K34" s="59"/>
      <c r="L34" s="59"/>
      <c r="M34" s="59"/>
      <c r="N34" s="59"/>
      <c r="O34" s="59"/>
      <c r="P34" s="65"/>
      <c r="Q34" s="66"/>
      <c r="R34" s="67"/>
      <c r="S34" s="67"/>
      <c r="T34" s="67"/>
      <c r="U34" s="67"/>
    </row>
    <row r="35" spans="1:21" x14ac:dyDescent="0.2">
      <c r="B35" s="62"/>
      <c r="C35" s="403"/>
      <c r="D35" s="404"/>
      <c r="E35" s="63"/>
      <c r="F35" s="63"/>
      <c r="G35" s="63"/>
      <c r="H35" s="77"/>
      <c r="I35" s="63"/>
      <c r="J35" s="63"/>
      <c r="K35" s="63"/>
      <c r="L35" s="63"/>
      <c r="M35" s="63"/>
      <c r="N35" s="63"/>
      <c r="O35" s="77"/>
      <c r="P35" s="65"/>
      <c r="Q35" s="66"/>
      <c r="R35" s="67"/>
      <c r="S35" s="67"/>
      <c r="T35" s="67"/>
    </row>
    <row r="36" spans="1:21" x14ac:dyDescent="0.2">
      <c r="B36" s="62"/>
      <c r="C36" s="68"/>
      <c r="D36" s="69"/>
      <c r="E36" s="58"/>
      <c r="F36" s="58"/>
      <c r="G36" s="59"/>
      <c r="H36" s="59"/>
      <c r="I36" s="59"/>
      <c r="J36" s="59"/>
      <c r="K36" s="59"/>
      <c r="L36" s="59"/>
      <c r="M36" s="59"/>
      <c r="N36" s="59"/>
      <c r="O36" s="59"/>
      <c r="P36" s="65"/>
      <c r="Q36" s="66"/>
      <c r="S36" s="67"/>
      <c r="T36" s="67"/>
    </row>
    <row r="37" spans="1:21" ht="15" customHeight="1" x14ac:dyDescent="0.2">
      <c r="B37" s="423"/>
      <c r="C37" s="424"/>
      <c r="D37" s="425"/>
      <c r="E37" s="58"/>
      <c r="F37" s="58"/>
      <c r="G37" s="59"/>
      <c r="H37" s="59"/>
      <c r="I37" s="59"/>
      <c r="J37" s="59"/>
      <c r="K37" s="59"/>
      <c r="L37" s="59"/>
      <c r="M37" s="59"/>
      <c r="N37" s="59"/>
      <c r="O37" s="59"/>
      <c r="P37" s="65"/>
      <c r="Q37" s="66"/>
      <c r="S37" s="67"/>
    </row>
    <row r="38" spans="1:21" ht="15" customHeight="1" x14ac:dyDescent="0.2">
      <c r="B38" s="423"/>
      <c r="C38" s="424"/>
      <c r="D38" s="425"/>
      <c r="E38" s="58"/>
      <c r="F38" s="58"/>
      <c r="G38" s="59"/>
      <c r="H38" s="59"/>
      <c r="I38" s="59"/>
      <c r="J38" s="59"/>
      <c r="K38" s="59"/>
      <c r="L38" s="59"/>
      <c r="M38" s="59"/>
      <c r="N38" s="59"/>
      <c r="O38" s="59"/>
      <c r="P38" s="65"/>
      <c r="Q38" s="66"/>
      <c r="S38" s="67"/>
      <c r="T38" s="67"/>
    </row>
    <row r="39" spans="1:21" ht="15.75" customHeight="1" x14ac:dyDescent="0.2">
      <c r="B39" s="423"/>
      <c r="C39" s="424"/>
      <c r="D39" s="425"/>
      <c r="E39" s="58"/>
      <c r="F39" s="58"/>
      <c r="G39" s="59"/>
      <c r="H39" s="59"/>
      <c r="I39" s="59"/>
      <c r="J39" s="59"/>
      <c r="K39" s="59"/>
      <c r="L39" s="59"/>
      <c r="M39" s="59"/>
      <c r="N39" s="59"/>
      <c r="O39" s="59"/>
      <c r="P39" s="65"/>
      <c r="Q39" s="66"/>
      <c r="S39" s="67"/>
    </row>
    <row r="40" spans="1:21" x14ac:dyDescent="0.2">
      <c r="B40" s="78"/>
      <c r="C40" s="79"/>
      <c r="D40" s="80"/>
      <c r="E40" s="81"/>
      <c r="F40" s="81"/>
      <c r="G40" s="82"/>
      <c r="H40" s="82"/>
      <c r="I40" s="82"/>
      <c r="J40" s="82"/>
      <c r="K40" s="82"/>
      <c r="L40" s="82"/>
      <c r="M40" s="82"/>
      <c r="N40" s="82"/>
      <c r="O40" s="82"/>
      <c r="P40" s="65"/>
      <c r="Q40" s="66"/>
      <c r="S40" s="67"/>
    </row>
    <row r="41" spans="1:21" s="87" customFormat="1" x14ac:dyDescent="0.2">
      <c r="A41" s="83"/>
      <c r="B41" s="84"/>
      <c r="C41" s="426" t="s">
        <v>227</v>
      </c>
      <c r="D41" s="427"/>
      <c r="E41" s="85"/>
      <c r="F41" s="85"/>
      <c r="G41" s="85"/>
      <c r="H41" s="86">
        <f>H11+H14+H23+H27+H32</f>
        <v>60646162.32</v>
      </c>
      <c r="I41" s="86">
        <f t="shared" ref="I41:O41" si="13">I11+I14+I23+I27+I32</f>
        <v>55891761.480000004</v>
      </c>
      <c r="J41" s="86">
        <f t="shared" si="13"/>
        <v>116537923.8</v>
      </c>
      <c r="K41" s="86">
        <f t="shared" si="13"/>
        <v>67221762.339999989</v>
      </c>
      <c r="L41" s="86">
        <f t="shared" si="13"/>
        <v>67221762.339999989</v>
      </c>
      <c r="M41" s="86">
        <f t="shared" si="13"/>
        <v>67221762.339999989</v>
      </c>
      <c r="N41" s="86">
        <f t="shared" si="13"/>
        <v>67221762.339999989</v>
      </c>
      <c r="O41" s="86">
        <f t="shared" si="13"/>
        <v>49316161.460000001</v>
      </c>
      <c r="P41" s="428"/>
      <c r="Q41" s="429"/>
      <c r="S41" s="263"/>
    </row>
    <row r="42" spans="1:21" x14ac:dyDescent="0.2">
      <c r="B42" s="44"/>
      <c r="C42" s="44"/>
      <c r="D42" s="44"/>
      <c r="E42" s="44"/>
      <c r="F42" s="44"/>
      <c r="G42" s="44"/>
      <c r="H42" s="44"/>
      <c r="I42" s="44"/>
      <c r="J42" s="44"/>
      <c r="K42" s="44"/>
      <c r="L42" s="44"/>
      <c r="M42" s="44"/>
      <c r="N42" s="44"/>
      <c r="O42" s="44"/>
    </row>
    <row r="43" spans="1:21" x14ac:dyDescent="0.2">
      <c r="B43" s="88" t="s">
        <v>228</v>
      </c>
      <c r="G43" s="44"/>
      <c r="H43" s="44"/>
      <c r="I43" s="44"/>
      <c r="J43" s="44"/>
      <c r="K43" s="44"/>
      <c r="L43" s="44"/>
      <c r="M43" s="44"/>
      <c r="N43" s="44"/>
      <c r="O43" s="44"/>
    </row>
    <row r="44" spans="1:21" x14ac:dyDescent="0.2">
      <c r="O44" s="100"/>
    </row>
    <row r="45" spans="1:21" x14ac:dyDescent="0.2">
      <c r="N45" s="100"/>
      <c r="O45" s="100"/>
    </row>
    <row r="46" spans="1:21" x14ac:dyDescent="0.2">
      <c r="L46" s="67"/>
      <c r="M46" s="67"/>
      <c r="N46" s="67"/>
    </row>
    <row r="47" spans="1:21" x14ac:dyDescent="0.2">
      <c r="R47" s="100"/>
      <c r="S47" s="100"/>
    </row>
    <row r="48" spans="1:21" x14ac:dyDescent="0.2">
      <c r="H48" s="67"/>
      <c r="I48" s="67"/>
      <c r="J48" s="67"/>
      <c r="M48" s="100"/>
    </row>
    <row r="49" spans="4:15" x14ac:dyDescent="0.2">
      <c r="D49" s="385" t="s">
        <v>419</v>
      </c>
      <c r="E49" s="385"/>
      <c r="F49" s="385"/>
      <c r="H49" s="89"/>
      <c r="I49" s="89"/>
      <c r="J49" s="67"/>
      <c r="K49" s="390"/>
      <c r="L49" s="390"/>
      <c r="M49" s="390"/>
      <c r="N49" s="390"/>
      <c r="O49" s="90"/>
    </row>
    <row r="50" spans="4:15" x14ac:dyDescent="0.2">
      <c r="D50" s="343" t="s">
        <v>420</v>
      </c>
      <c r="E50" s="343"/>
      <c r="F50" s="343"/>
      <c r="H50" s="91"/>
      <c r="I50" s="91"/>
      <c r="J50" s="67"/>
      <c r="K50" s="386" t="s">
        <v>444</v>
      </c>
      <c r="L50" s="386"/>
      <c r="M50" s="386"/>
      <c r="N50" s="386"/>
      <c r="O50" s="92"/>
    </row>
    <row r="51" spans="4:15" x14ac:dyDescent="0.2">
      <c r="D51" s="343" t="s">
        <v>423</v>
      </c>
      <c r="E51" s="343"/>
      <c r="F51" s="343"/>
      <c r="H51" s="93"/>
      <c r="I51" s="93"/>
      <c r="J51" s="67"/>
      <c r="K51" s="386" t="s">
        <v>193</v>
      </c>
      <c r="L51" s="386"/>
      <c r="M51" s="386"/>
      <c r="N51" s="386"/>
      <c r="O51" s="94"/>
    </row>
    <row r="53" spans="4:15" x14ac:dyDescent="0.2">
      <c r="O53" s="67"/>
    </row>
    <row r="54" spans="4:15" x14ac:dyDescent="0.2">
      <c r="O54" s="67"/>
    </row>
    <row r="56" spans="4:15" x14ac:dyDescent="0.2">
      <c r="M56" s="67"/>
      <c r="N56" s="67"/>
      <c r="O56" s="67"/>
    </row>
  </sheetData>
  <protectedRanges>
    <protectedRange sqref="M45" name="Rango1_3"/>
  </protectedRanges>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opLeftCell="B1" workbookViewId="0">
      <selection activeCell="B4" sqref="B4:AD4"/>
    </sheetView>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76" t="s">
        <v>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row>
    <row r="2" spans="1:30" x14ac:dyDescent="0.2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0" x14ac:dyDescent="0.25">
      <c r="B3" s="376" t="s">
        <v>486</v>
      </c>
      <c r="C3" s="376"/>
      <c r="D3" s="376"/>
      <c r="E3" s="376"/>
      <c r="F3" s="376"/>
      <c r="G3" s="376"/>
      <c r="H3" s="376"/>
      <c r="I3" s="376"/>
      <c r="J3" s="376"/>
      <c r="K3" s="376"/>
      <c r="L3" s="376"/>
      <c r="M3" s="376"/>
      <c r="N3" s="376"/>
      <c r="O3" s="376"/>
      <c r="P3" s="376"/>
      <c r="Q3" s="376"/>
      <c r="R3" s="376"/>
      <c r="S3" s="376"/>
      <c r="T3" s="376"/>
      <c r="U3" s="376"/>
      <c r="V3" s="376"/>
      <c r="W3" s="376"/>
      <c r="X3" s="376"/>
      <c r="Y3" s="376"/>
      <c r="Z3" s="2"/>
      <c r="AA3" s="2"/>
      <c r="AB3" s="2"/>
      <c r="AC3" s="2"/>
      <c r="AD3" s="2"/>
    </row>
    <row r="4" spans="1:30" s="3" customFormat="1" ht="35.1" customHeight="1" x14ac:dyDescent="0.25">
      <c r="B4" s="430" t="s">
        <v>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1190795.2</v>
      </c>
      <c r="AA14" s="18">
        <v>2281514.5</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496727.87</v>
      </c>
      <c r="AA15" s="18">
        <v>614932.47999999998</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1063584.1499999999</v>
      </c>
      <c r="AA16" s="18">
        <v>2194618.0499999998</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3056744.49</v>
      </c>
      <c r="AA17" s="18">
        <v>6261575.4900000002</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22426536</v>
      </c>
      <c r="AA27" s="18">
        <v>48290915.759999998</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13173781.689999999</v>
      </c>
      <c r="AA28" s="18">
        <v>16801478.600000001</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140"/>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2762274.34</v>
      </c>
      <c r="AA42" s="18">
        <v>4386738.78</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834656.24</v>
      </c>
      <c r="AA43" s="18">
        <v>1356105.82</v>
      </c>
      <c r="AB43" s="18"/>
      <c r="AC43" s="12"/>
      <c r="AD43" s="19"/>
    </row>
    <row r="44" spans="2:30" ht="54.75" customHeight="1" x14ac:dyDescent="0.25">
      <c r="B44" s="9" t="s">
        <v>332</v>
      </c>
      <c r="C44" s="33"/>
      <c r="D44" s="11"/>
      <c r="E44" s="11"/>
      <c r="F44" s="26" t="s">
        <v>331</v>
      </c>
      <c r="G44" s="11"/>
      <c r="H44" s="12"/>
      <c r="I44" s="12"/>
      <c r="J44" s="12"/>
      <c r="K44" s="12"/>
      <c r="L44" s="13"/>
      <c r="M44" s="14"/>
      <c r="N44" s="14"/>
      <c r="O44" s="14"/>
      <c r="P44" s="12"/>
      <c r="Q44" s="12"/>
      <c r="R44" s="12"/>
      <c r="S44" s="12"/>
      <c r="T44" s="12"/>
      <c r="U44" s="13"/>
      <c r="V44" s="13"/>
      <c r="W44" s="38"/>
      <c r="X44" s="14"/>
      <c r="Y44" s="14"/>
      <c r="Z44" s="18">
        <v>421656.7</v>
      </c>
      <c r="AA44" s="18">
        <v>843313.4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177130.66</v>
      </c>
      <c r="AA45" s="18">
        <v>401428.88</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145011.57999999999</v>
      </c>
      <c r="AA46" s="29">
        <v>301866.42</v>
      </c>
      <c r="AD46" s="19"/>
    </row>
    <row r="47" spans="2:30" ht="75" x14ac:dyDescent="0.25">
      <c r="B47" s="9"/>
      <c r="C47" s="12"/>
      <c r="D47" s="11"/>
      <c r="E47" s="11"/>
      <c r="F47" s="26" t="s">
        <v>424</v>
      </c>
      <c r="G47" s="11"/>
      <c r="H47" s="12"/>
      <c r="I47" s="12"/>
      <c r="J47" s="12"/>
      <c r="K47" s="12"/>
      <c r="L47" s="13"/>
      <c r="M47" s="14"/>
      <c r="N47" s="14"/>
      <c r="O47" s="14"/>
      <c r="P47" s="12"/>
      <c r="Q47" s="12"/>
      <c r="R47" s="12"/>
      <c r="S47" s="12"/>
      <c r="T47" s="12"/>
      <c r="U47" s="13"/>
      <c r="V47" s="13"/>
      <c r="W47" s="12"/>
      <c r="X47" s="14"/>
      <c r="Y47" s="14"/>
      <c r="Z47" s="18">
        <v>364133.66</v>
      </c>
      <c r="AA47" s="18">
        <v>736745.58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845348.76</v>
      </c>
      <c r="AA56" s="18">
        <v>914157.52</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438237</v>
      </c>
      <c r="AA57" s="18">
        <v>1290868.31</v>
      </c>
      <c r="AB57" s="18"/>
      <c r="AC57" s="12"/>
      <c r="AD57" s="19"/>
    </row>
    <row r="58" spans="2:30" x14ac:dyDescent="0.25">
      <c r="U58" s="28"/>
      <c r="V58" s="28"/>
    </row>
    <row r="59" spans="2:30" x14ac:dyDescent="0.25">
      <c r="B59" s="27" t="s">
        <v>228</v>
      </c>
      <c r="U59" s="28"/>
      <c r="V59" s="28"/>
      <c r="Y59" s="139"/>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432" t="s">
        <v>192</v>
      </c>
      <c r="H65" s="432"/>
      <c r="I65" s="432"/>
      <c r="U65" s="28"/>
      <c r="V65" s="28"/>
      <c r="Y65" s="431" t="s">
        <v>192</v>
      </c>
      <c r="Z65" s="431"/>
      <c r="AA65" s="431"/>
      <c r="AB65" s="431"/>
    </row>
    <row r="66" spans="7:28" x14ac:dyDescent="0.25">
      <c r="G66" s="343" t="s">
        <v>420</v>
      </c>
      <c r="H66" s="343"/>
      <c r="I66" s="343"/>
      <c r="U66" s="28"/>
      <c r="V66" s="28"/>
      <c r="Y66" s="386" t="s">
        <v>444</v>
      </c>
      <c r="Z66" s="386"/>
      <c r="AA66" s="386"/>
      <c r="AB66" s="386"/>
    </row>
    <row r="67" spans="7:28" x14ac:dyDescent="0.25">
      <c r="G67" s="343" t="s">
        <v>423</v>
      </c>
      <c r="H67" s="343"/>
      <c r="I67" s="343"/>
      <c r="U67" s="28"/>
      <c r="V67" s="28"/>
      <c r="Y67" s="386" t="s">
        <v>475</v>
      </c>
      <c r="Z67" s="386"/>
      <c r="AA67" s="386"/>
      <c r="AB67" s="386"/>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topLeftCell="A10" workbookViewId="0">
      <selection activeCell="F31" sqref="F31:H31"/>
    </sheetView>
  </sheetViews>
  <sheetFormatPr baseColWidth="10" defaultRowHeight="15" x14ac:dyDescent="0.25"/>
  <cols>
    <col min="3" max="3" width="56.28515625" customWidth="1"/>
    <col min="4" max="9" width="15" customWidth="1"/>
  </cols>
  <sheetData>
    <row r="1" spans="2:9" ht="33.75" customHeight="1" x14ac:dyDescent="0.25">
      <c r="B1" s="326" t="s">
        <v>476</v>
      </c>
      <c r="C1" s="327"/>
      <c r="D1" s="327"/>
      <c r="E1" s="327"/>
      <c r="F1" s="327"/>
      <c r="G1" s="327"/>
      <c r="H1" s="327"/>
      <c r="I1" s="328"/>
    </row>
    <row r="2" spans="2:9" x14ac:dyDescent="0.25">
      <c r="B2" s="349" t="s">
        <v>470</v>
      </c>
      <c r="C2" s="350"/>
      <c r="D2" s="327" t="s">
        <v>411</v>
      </c>
      <c r="E2" s="327"/>
      <c r="F2" s="327"/>
      <c r="G2" s="327"/>
      <c r="H2" s="327"/>
      <c r="I2" s="335" t="s">
        <v>317</v>
      </c>
    </row>
    <row r="3" spans="2:9" ht="22.5" x14ac:dyDescent="0.25">
      <c r="B3" s="351"/>
      <c r="C3" s="352"/>
      <c r="D3" s="134" t="s">
        <v>260</v>
      </c>
      <c r="E3" s="233" t="s">
        <v>318</v>
      </c>
      <c r="F3" s="233" t="s">
        <v>206</v>
      </c>
      <c r="G3" s="233" t="s">
        <v>208</v>
      </c>
      <c r="H3" s="136" t="s">
        <v>319</v>
      </c>
      <c r="I3" s="336"/>
    </row>
    <row r="4" spans="2:9" x14ac:dyDescent="0.25">
      <c r="B4" s="353"/>
      <c r="C4" s="354"/>
      <c r="D4" s="137" t="s">
        <v>320</v>
      </c>
      <c r="E4" s="138" t="s">
        <v>321</v>
      </c>
      <c r="F4" s="138" t="s">
        <v>412</v>
      </c>
      <c r="G4" s="138" t="s">
        <v>322</v>
      </c>
      <c r="H4" s="138" t="s">
        <v>74</v>
      </c>
      <c r="I4" s="138" t="s">
        <v>413</v>
      </c>
    </row>
    <row r="5" spans="2:9" x14ac:dyDescent="0.25">
      <c r="B5" s="355" t="s">
        <v>471</v>
      </c>
      <c r="C5" s="356"/>
      <c r="D5" s="264"/>
      <c r="E5" s="264"/>
      <c r="F5" s="264"/>
      <c r="G5" s="264"/>
      <c r="H5" s="264"/>
      <c r="I5" s="264"/>
    </row>
    <row r="6" spans="2:9" x14ac:dyDescent="0.25">
      <c r="B6" s="357"/>
      <c r="C6" s="358"/>
      <c r="D6" s="255"/>
      <c r="E6" s="255"/>
      <c r="F6" s="255"/>
      <c r="G6" s="255"/>
      <c r="H6" s="255"/>
      <c r="I6" s="255"/>
    </row>
    <row r="7" spans="2:9" x14ac:dyDescent="0.25">
      <c r="B7" s="357"/>
      <c r="C7" s="358"/>
      <c r="D7" s="255"/>
      <c r="E7" s="255"/>
      <c r="F7" s="255"/>
      <c r="G7" s="255"/>
      <c r="H7" s="255"/>
      <c r="I7" s="255"/>
    </row>
    <row r="8" spans="2:9" x14ac:dyDescent="0.25">
      <c r="B8" s="357"/>
      <c r="C8" s="358"/>
      <c r="D8" s="255"/>
      <c r="E8" s="255"/>
      <c r="F8" s="255"/>
      <c r="G8" s="255"/>
      <c r="H8" s="255"/>
      <c r="I8" s="255"/>
    </row>
    <row r="9" spans="2:9" x14ac:dyDescent="0.25">
      <c r="B9" s="357"/>
      <c r="C9" s="358"/>
      <c r="D9" s="255"/>
      <c r="E9" s="255"/>
      <c r="F9" s="255"/>
      <c r="G9" s="255"/>
      <c r="H9" s="255"/>
      <c r="I9" s="255"/>
    </row>
    <row r="10" spans="2:9" x14ac:dyDescent="0.25">
      <c r="B10" s="357"/>
      <c r="C10" s="358"/>
      <c r="D10" s="255"/>
      <c r="E10" s="255"/>
      <c r="F10" s="255"/>
      <c r="G10" s="255"/>
      <c r="H10" s="255"/>
      <c r="I10" s="255"/>
    </row>
    <row r="11" spans="2:9" x14ac:dyDescent="0.25">
      <c r="B11" s="265"/>
      <c r="C11" s="266"/>
      <c r="D11" s="255"/>
      <c r="E11" s="255"/>
      <c r="F11" s="255"/>
      <c r="G11" s="255"/>
      <c r="H11" s="255"/>
      <c r="I11" s="255"/>
    </row>
    <row r="12" spans="2:9" x14ac:dyDescent="0.25">
      <c r="B12" s="347" t="s">
        <v>472</v>
      </c>
      <c r="C12" s="348"/>
      <c r="D12" s="255">
        <v>0</v>
      </c>
      <c r="E12" s="287">
        <v>52372864.140000001</v>
      </c>
      <c r="F12" s="255">
        <f>D12+E12</f>
        <v>52372864.140000001</v>
      </c>
      <c r="G12" s="287">
        <v>39499482.359999999</v>
      </c>
      <c r="H12" s="287">
        <v>39499482.359999999</v>
      </c>
      <c r="I12" s="255">
        <f>H12-D12</f>
        <v>39499482.359999999</v>
      </c>
    </row>
    <row r="13" spans="2:9" x14ac:dyDescent="0.25">
      <c r="B13" s="347"/>
      <c r="C13" s="348"/>
      <c r="D13" s="255"/>
      <c r="E13" s="255"/>
      <c r="F13" s="255"/>
      <c r="G13" s="255"/>
      <c r="H13" s="255"/>
      <c r="I13" s="255"/>
    </row>
    <row r="14" spans="2:9" x14ac:dyDescent="0.25">
      <c r="B14" s="347"/>
      <c r="C14" s="348"/>
      <c r="D14" s="255"/>
      <c r="E14" s="255"/>
      <c r="F14" s="255"/>
      <c r="G14" s="255"/>
      <c r="H14" s="255"/>
      <c r="I14" s="255"/>
    </row>
    <row r="15" spans="2:9" x14ac:dyDescent="0.25">
      <c r="B15" s="347"/>
      <c r="C15" s="348"/>
      <c r="D15" s="255"/>
      <c r="E15" s="255"/>
      <c r="F15" s="255"/>
      <c r="G15" s="255"/>
      <c r="H15" s="255"/>
      <c r="I15" s="255"/>
    </row>
    <row r="16" spans="2:9" x14ac:dyDescent="0.25">
      <c r="B16" s="347"/>
      <c r="C16" s="348"/>
      <c r="D16" s="255"/>
      <c r="E16" s="255"/>
      <c r="F16" s="255"/>
      <c r="G16" s="255"/>
      <c r="H16" s="255"/>
      <c r="I16" s="255"/>
    </row>
    <row r="17" spans="2:9" x14ac:dyDescent="0.25">
      <c r="B17" s="347"/>
      <c r="C17" s="348"/>
      <c r="D17" s="255"/>
      <c r="E17" s="255"/>
      <c r="F17" s="255"/>
      <c r="G17" s="255"/>
      <c r="H17" s="255"/>
      <c r="I17" s="255"/>
    </row>
    <row r="18" spans="2:9" x14ac:dyDescent="0.25">
      <c r="B18" s="267"/>
      <c r="C18" s="268"/>
      <c r="D18" s="255"/>
      <c r="E18" s="255"/>
      <c r="F18" s="255"/>
      <c r="G18" s="255"/>
      <c r="H18" s="255"/>
      <c r="I18" s="255"/>
    </row>
    <row r="19" spans="2:9" x14ac:dyDescent="0.25">
      <c r="B19" s="267"/>
      <c r="C19" s="268"/>
      <c r="D19" s="255"/>
      <c r="E19" s="255"/>
      <c r="F19" s="255"/>
      <c r="G19" s="255"/>
      <c r="H19" s="255"/>
      <c r="I19" s="255"/>
    </row>
    <row r="20" spans="2:9" x14ac:dyDescent="0.25">
      <c r="B20" s="269"/>
      <c r="C20" s="268"/>
      <c r="D20" s="270"/>
      <c r="E20" s="270"/>
      <c r="F20" s="270"/>
      <c r="G20" s="270"/>
      <c r="H20" s="270"/>
      <c r="I20" s="270"/>
    </row>
    <row r="21" spans="2:9" x14ac:dyDescent="0.25">
      <c r="B21" s="271"/>
      <c r="C21" s="272" t="s">
        <v>330</v>
      </c>
      <c r="D21" s="273">
        <f>D9+D12+D17+D18+D19+D16</f>
        <v>0</v>
      </c>
      <c r="E21" s="273">
        <f>E9+E12+E17+E18+E19+E16</f>
        <v>52372864.140000001</v>
      </c>
      <c r="F21" s="273">
        <f>F9+F12+F17+F18+F19+F16</f>
        <v>52372864.140000001</v>
      </c>
      <c r="G21" s="273">
        <f>G9+G12+G17+G18+G19+G16</f>
        <v>39499482.359999999</v>
      </c>
      <c r="H21" s="273">
        <f>H9+H12+H17+H18+H19+H16</f>
        <v>39499482.359999999</v>
      </c>
      <c r="I21" s="274">
        <v>0</v>
      </c>
    </row>
    <row r="22" spans="2:9" x14ac:dyDescent="0.25">
      <c r="B22" s="275"/>
      <c r="C22" s="276"/>
      <c r="D22" s="277"/>
      <c r="E22" s="277"/>
      <c r="F22" s="278"/>
      <c r="G22" s="279" t="s">
        <v>414</v>
      </c>
      <c r="H22" s="280"/>
      <c r="I22" s="270"/>
    </row>
    <row r="23" spans="2:9" x14ac:dyDescent="0.25">
      <c r="B23" s="268" t="s">
        <v>228</v>
      </c>
      <c r="C23" s="268"/>
      <c r="D23" s="268"/>
      <c r="E23" s="268"/>
      <c r="F23" s="268"/>
      <c r="G23" s="268"/>
      <c r="H23" s="268"/>
      <c r="I23" s="268"/>
    </row>
    <row r="24" spans="2:9" x14ac:dyDescent="0.25">
      <c r="B24" s="268"/>
      <c r="C24" s="268"/>
      <c r="D24" s="268"/>
      <c r="E24" s="268"/>
      <c r="F24" s="268"/>
      <c r="G24" s="268"/>
      <c r="H24" s="268"/>
      <c r="I24" s="268"/>
    </row>
    <row r="25" spans="2:9" x14ac:dyDescent="0.25">
      <c r="B25" s="268"/>
      <c r="C25" s="268"/>
      <c r="D25" s="268"/>
      <c r="E25" s="268"/>
      <c r="F25" s="268"/>
      <c r="G25" s="268"/>
      <c r="H25" s="268"/>
      <c r="I25" s="268"/>
    </row>
    <row r="26" spans="2:9" x14ac:dyDescent="0.25">
      <c r="B26" s="268"/>
      <c r="C26" s="268"/>
      <c r="D26" s="268"/>
      <c r="E26" s="268"/>
      <c r="F26" s="268"/>
      <c r="G26" s="268"/>
      <c r="H26" s="268"/>
      <c r="I26" s="268"/>
    </row>
    <row r="27" spans="2:9" x14ac:dyDescent="0.25">
      <c r="B27" s="268"/>
      <c r="C27" s="268"/>
      <c r="D27" s="268"/>
      <c r="E27" s="268"/>
      <c r="F27" s="268"/>
      <c r="G27" s="268"/>
      <c r="H27" s="268"/>
      <c r="I27" s="268"/>
    </row>
    <row r="28" spans="2:9" x14ac:dyDescent="0.25">
      <c r="B28" s="268"/>
      <c r="C28" s="268"/>
      <c r="D28" s="268"/>
      <c r="E28" s="268"/>
      <c r="F28" s="268"/>
      <c r="G28" s="268"/>
      <c r="H28" s="268"/>
      <c r="I28" s="268"/>
    </row>
    <row r="29" spans="2:9" x14ac:dyDescent="0.25">
      <c r="B29" s="268"/>
      <c r="C29" s="343" t="s">
        <v>417</v>
      </c>
      <c r="D29" s="343"/>
      <c r="E29" s="268"/>
      <c r="F29" s="359"/>
      <c r="G29" s="359"/>
      <c r="H29" s="359"/>
      <c r="I29" s="268"/>
    </row>
    <row r="30" spans="2:9" x14ac:dyDescent="0.25">
      <c r="B30" s="268"/>
      <c r="C30" s="343" t="s">
        <v>420</v>
      </c>
      <c r="D30" s="343"/>
      <c r="E30" s="268"/>
      <c r="F30" s="343" t="s">
        <v>444</v>
      </c>
      <c r="G30" s="343"/>
      <c r="H30" s="343"/>
      <c r="I30" s="268"/>
    </row>
    <row r="31" spans="2:9" x14ac:dyDescent="0.25">
      <c r="B31" s="268"/>
      <c r="C31" s="343" t="s">
        <v>423</v>
      </c>
      <c r="D31" s="343"/>
      <c r="E31" s="268"/>
      <c r="F31" s="343" t="s">
        <v>475</v>
      </c>
      <c r="G31" s="343"/>
      <c r="H31" s="343"/>
      <c r="I31" s="268"/>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opLeftCell="A24" workbookViewId="0">
      <selection activeCell="F56" sqref="F56"/>
    </sheetView>
  </sheetViews>
  <sheetFormatPr baseColWidth="10" defaultColWidth="11.42578125" defaultRowHeight="11.25" x14ac:dyDescent="0.2"/>
  <cols>
    <col min="1" max="1" width="1.140625" style="101" customWidth="1"/>
    <col min="2" max="2" width="69" style="101" customWidth="1"/>
    <col min="3" max="8" width="15.7109375" style="101" customWidth="1"/>
    <col min="9" max="16384" width="11.42578125" style="101"/>
  </cols>
  <sheetData>
    <row r="1" spans="1:8" ht="45" customHeight="1" x14ac:dyDescent="0.2">
      <c r="A1" s="360" t="s">
        <v>477</v>
      </c>
      <c r="B1" s="361"/>
      <c r="C1" s="361"/>
      <c r="D1" s="361"/>
      <c r="E1" s="361"/>
      <c r="F1" s="361"/>
      <c r="G1" s="361"/>
      <c r="H1" s="362"/>
    </row>
    <row r="2" spans="1:8" x14ac:dyDescent="0.2">
      <c r="A2" s="363" t="s">
        <v>229</v>
      </c>
      <c r="B2" s="364"/>
      <c r="C2" s="360" t="s">
        <v>200</v>
      </c>
      <c r="D2" s="361"/>
      <c r="E2" s="361"/>
      <c r="F2" s="361"/>
      <c r="G2" s="362"/>
      <c r="H2" s="369" t="s">
        <v>201</v>
      </c>
    </row>
    <row r="3" spans="1:8" ht="24.95" customHeight="1" x14ac:dyDescent="0.2">
      <c r="A3" s="365"/>
      <c r="B3" s="366"/>
      <c r="C3" s="102" t="s">
        <v>204</v>
      </c>
      <c r="D3" s="102" t="s">
        <v>205</v>
      </c>
      <c r="E3" s="102" t="s">
        <v>206</v>
      </c>
      <c r="F3" s="102" t="s">
        <v>208</v>
      </c>
      <c r="G3" s="102" t="s">
        <v>210</v>
      </c>
      <c r="H3" s="370"/>
    </row>
    <row r="4" spans="1:8" x14ac:dyDescent="0.2">
      <c r="A4" s="367"/>
      <c r="B4" s="368"/>
      <c r="C4" s="103">
        <v>1</v>
      </c>
      <c r="D4" s="103">
        <v>2</v>
      </c>
      <c r="E4" s="103" t="s">
        <v>213</v>
      </c>
      <c r="F4" s="103">
        <v>4</v>
      </c>
      <c r="G4" s="103">
        <v>5</v>
      </c>
      <c r="H4" s="103" t="s">
        <v>333</v>
      </c>
    </row>
    <row r="5" spans="1:8" x14ac:dyDescent="0.2">
      <c r="A5" s="110"/>
      <c r="B5" s="111"/>
      <c r="C5" s="112"/>
      <c r="D5" s="112"/>
      <c r="E5" s="112"/>
      <c r="F5" s="112"/>
      <c r="G5" s="112"/>
      <c r="H5" s="112"/>
    </row>
    <row r="6" spans="1:8" x14ac:dyDescent="0.2">
      <c r="A6" s="113"/>
      <c r="B6" s="114" t="s">
        <v>451</v>
      </c>
      <c r="C6" s="105">
        <v>4570500.57</v>
      </c>
      <c r="D6" s="296">
        <v>2846108.33</v>
      </c>
      <c r="E6" s="105">
        <f>C6+D6</f>
        <v>7416608.9000000004</v>
      </c>
      <c r="F6" s="302">
        <v>4698226.3600000003</v>
      </c>
      <c r="G6" s="302">
        <v>4698226.3600000003</v>
      </c>
      <c r="H6" s="105">
        <f>E6-F6</f>
        <v>2718382.54</v>
      </c>
    </row>
    <row r="7" spans="1:8" x14ac:dyDescent="0.2">
      <c r="A7" s="113"/>
      <c r="B7" s="114" t="s">
        <v>452</v>
      </c>
      <c r="C7" s="105">
        <v>27798588.789999999</v>
      </c>
      <c r="D7" s="296">
        <v>38112403.090000004</v>
      </c>
      <c r="E7" s="105">
        <f t="shared" ref="E7:E12" si="0">C7+D7</f>
        <v>65910991.880000003</v>
      </c>
      <c r="F7" s="302">
        <v>40463651.549999997</v>
      </c>
      <c r="G7" s="302">
        <v>40463651.549999997</v>
      </c>
      <c r="H7" s="105">
        <f t="shared" ref="H7:H12" si="1">E7-F7</f>
        <v>25447340.330000006</v>
      </c>
    </row>
    <row r="8" spans="1:8" x14ac:dyDescent="0.2">
      <c r="A8" s="113"/>
      <c r="B8" s="114" t="s">
        <v>453</v>
      </c>
      <c r="C8" s="105">
        <v>4018298.28</v>
      </c>
      <c r="D8" s="296">
        <v>2567859.7200000002</v>
      </c>
      <c r="E8" s="105">
        <f t="shared" si="0"/>
        <v>6586158</v>
      </c>
      <c r="F8" s="302">
        <v>3684624.37</v>
      </c>
      <c r="G8" s="302">
        <v>3684624.37</v>
      </c>
      <c r="H8" s="105">
        <f t="shared" si="1"/>
        <v>2901533.63</v>
      </c>
    </row>
    <row r="9" spans="1:8" x14ac:dyDescent="0.2">
      <c r="A9" s="113"/>
      <c r="B9" s="114" t="s">
        <v>454</v>
      </c>
      <c r="C9" s="105">
        <v>23682929.420000002</v>
      </c>
      <c r="D9" s="296">
        <v>11789895.640000001</v>
      </c>
      <c r="E9" s="105">
        <f t="shared" si="0"/>
        <v>35472825.060000002</v>
      </c>
      <c r="F9" s="302">
        <v>17559298.030000001</v>
      </c>
      <c r="G9" s="302">
        <v>17559298.030000001</v>
      </c>
      <c r="H9" s="105">
        <f t="shared" si="1"/>
        <v>17913527.030000001</v>
      </c>
    </row>
    <row r="10" spans="1:8" x14ac:dyDescent="0.2">
      <c r="A10" s="113"/>
      <c r="B10" s="114" t="s">
        <v>455</v>
      </c>
      <c r="C10" s="105">
        <v>575845.26</v>
      </c>
      <c r="D10" s="296">
        <v>575494.69999999995</v>
      </c>
      <c r="E10" s="105">
        <f t="shared" si="0"/>
        <v>1151339.96</v>
      </c>
      <c r="F10" s="302">
        <v>815962.03</v>
      </c>
      <c r="G10" s="302">
        <v>815962.03</v>
      </c>
      <c r="H10" s="105">
        <f t="shared" si="1"/>
        <v>335377.92999999993</v>
      </c>
    </row>
    <row r="11" spans="1:8" x14ac:dyDescent="0.2">
      <c r="A11" s="113"/>
      <c r="B11" s="114" t="s">
        <v>398</v>
      </c>
      <c r="C11" s="105">
        <v>0</v>
      </c>
      <c r="D11" s="281">
        <v>0</v>
      </c>
      <c r="E11" s="105">
        <f t="shared" si="0"/>
        <v>0</v>
      </c>
      <c r="F11" s="282">
        <v>0</v>
      </c>
      <c r="G11" s="283">
        <v>0</v>
      </c>
      <c r="H11" s="105">
        <f t="shared" si="1"/>
        <v>0</v>
      </c>
    </row>
    <row r="12" spans="1:8" x14ac:dyDescent="0.2">
      <c r="A12" s="113"/>
      <c r="B12" s="114" t="s">
        <v>399</v>
      </c>
      <c r="C12" s="105">
        <v>0</v>
      </c>
      <c r="D12" s="281">
        <v>0</v>
      </c>
      <c r="E12" s="105">
        <f t="shared" si="0"/>
        <v>0</v>
      </c>
      <c r="F12" s="282">
        <v>0</v>
      </c>
      <c r="G12" s="283">
        <v>0</v>
      </c>
      <c r="H12" s="105">
        <f t="shared" si="1"/>
        <v>0</v>
      </c>
    </row>
    <row r="13" spans="1:8" x14ac:dyDescent="0.2">
      <c r="A13" s="113"/>
      <c r="B13" s="114"/>
      <c r="C13" s="105"/>
      <c r="D13" s="105"/>
      <c r="E13" s="105"/>
      <c r="F13" s="105"/>
      <c r="G13" s="105"/>
      <c r="H13" s="105"/>
    </row>
    <row r="14" spans="1:8" x14ac:dyDescent="0.2">
      <c r="A14" s="115"/>
      <c r="B14" s="219" t="s">
        <v>227</v>
      </c>
      <c r="C14" s="117">
        <f t="shared" ref="C14:H14" si="2">SUM(C6:C13)</f>
        <v>60646162.32</v>
      </c>
      <c r="D14" s="117">
        <f t="shared" si="2"/>
        <v>55891761.480000004</v>
      </c>
      <c r="E14" s="117">
        <f t="shared" si="2"/>
        <v>116537923.8</v>
      </c>
      <c r="F14" s="117">
        <f t="shared" si="2"/>
        <v>67221762.339999989</v>
      </c>
      <c r="G14" s="117">
        <f t="shared" si="2"/>
        <v>67221762.339999989</v>
      </c>
      <c r="H14" s="117">
        <f t="shared" si="2"/>
        <v>49316161.460000001</v>
      </c>
    </row>
    <row r="17" spans="1:8" ht="45" customHeight="1" x14ac:dyDescent="0.2">
      <c r="A17" s="360" t="s">
        <v>478</v>
      </c>
      <c r="B17" s="361"/>
      <c r="C17" s="361"/>
      <c r="D17" s="361"/>
      <c r="E17" s="361"/>
      <c r="F17" s="361"/>
      <c r="G17" s="361"/>
      <c r="H17" s="362"/>
    </row>
    <row r="18" spans="1:8" x14ac:dyDescent="0.2">
      <c r="A18" s="363" t="s">
        <v>229</v>
      </c>
      <c r="B18" s="364"/>
      <c r="C18" s="360" t="s">
        <v>200</v>
      </c>
      <c r="D18" s="361"/>
      <c r="E18" s="361"/>
      <c r="F18" s="361"/>
      <c r="G18" s="362"/>
      <c r="H18" s="369" t="s">
        <v>201</v>
      </c>
    </row>
    <row r="19" spans="1:8" ht="22.5" x14ac:dyDescent="0.2">
      <c r="A19" s="365"/>
      <c r="B19" s="366"/>
      <c r="C19" s="102" t="s">
        <v>204</v>
      </c>
      <c r="D19" s="102" t="s">
        <v>205</v>
      </c>
      <c r="E19" s="102" t="s">
        <v>206</v>
      </c>
      <c r="F19" s="102" t="s">
        <v>208</v>
      </c>
      <c r="G19" s="102" t="s">
        <v>210</v>
      </c>
      <c r="H19" s="370"/>
    </row>
    <row r="20" spans="1:8" x14ac:dyDescent="0.2">
      <c r="A20" s="367"/>
      <c r="B20" s="368"/>
      <c r="C20" s="103">
        <v>1</v>
      </c>
      <c r="D20" s="103">
        <v>2</v>
      </c>
      <c r="E20" s="103" t="s">
        <v>213</v>
      </c>
      <c r="F20" s="103">
        <v>4</v>
      </c>
      <c r="G20" s="103">
        <v>5</v>
      </c>
      <c r="H20" s="103" t="s">
        <v>333</v>
      </c>
    </row>
    <row r="21" spans="1:8" x14ac:dyDescent="0.2">
      <c r="A21" s="113"/>
      <c r="B21" s="142" t="s">
        <v>428</v>
      </c>
      <c r="C21" s="105">
        <v>0</v>
      </c>
      <c r="D21" s="105">
        <v>0</v>
      </c>
      <c r="E21" s="105">
        <f>C21+D21</f>
        <v>0</v>
      </c>
      <c r="F21" s="105">
        <v>0</v>
      </c>
      <c r="G21" s="105">
        <v>0</v>
      </c>
      <c r="H21" s="105">
        <f>E21-F21</f>
        <v>0</v>
      </c>
    </row>
    <row r="22" spans="1:8" x14ac:dyDescent="0.2">
      <c r="A22" s="113"/>
      <c r="B22" s="142" t="s">
        <v>429</v>
      </c>
      <c r="C22" s="105">
        <v>0</v>
      </c>
      <c r="D22" s="105">
        <v>0</v>
      </c>
      <c r="E22" s="105">
        <f t="shared" ref="E22:E24" si="3">C22+D22</f>
        <v>0</v>
      </c>
      <c r="F22" s="105">
        <v>0</v>
      </c>
      <c r="G22" s="105">
        <v>0</v>
      </c>
      <c r="H22" s="105">
        <f t="shared" ref="H22:H24" si="4">E22-F22</f>
        <v>0</v>
      </c>
    </row>
    <row r="23" spans="1:8" x14ac:dyDescent="0.2">
      <c r="A23" s="113"/>
      <c r="B23" s="142" t="s">
        <v>430</v>
      </c>
      <c r="C23" s="105">
        <v>0</v>
      </c>
      <c r="D23" s="105">
        <v>0</v>
      </c>
      <c r="E23" s="105">
        <f t="shared" si="3"/>
        <v>0</v>
      </c>
      <c r="F23" s="105">
        <v>0</v>
      </c>
      <c r="G23" s="105">
        <v>0</v>
      </c>
      <c r="H23" s="105">
        <f t="shared" si="4"/>
        <v>0</v>
      </c>
    </row>
    <row r="24" spans="1:8" x14ac:dyDescent="0.2">
      <c r="A24" s="113"/>
      <c r="B24" s="142" t="s">
        <v>456</v>
      </c>
      <c r="C24" s="105">
        <v>0</v>
      </c>
      <c r="D24" s="105">
        <v>0</v>
      </c>
      <c r="E24" s="105">
        <f t="shared" si="3"/>
        <v>0</v>
      </c>
      <c r="F24" s="105">
        <v>0</v>
      </c>
      <c r="G24" s="105">
        <v>0</v>
      </c>
      <c r="H24" s="105">
        <f t="shared" si="4"/>
        <v>0</v>
      </c>
    </row>
    <row r="25" spans="1:8" x14ac:dyDescent="0.2">
      <c r="A25" s="115"/>
      <c r="B25" s="219" t="s">
        <v>227</v>
      </c>
      <c r="C25" s="117">
        <f t="shared" ref="C25:H25" si="5">SUM(C21:C24)</f>
        <v>0</v>
      </c>
      <c r="D25" s="117">
        <f t="shared" si="5"/>
        <v>0</v>
      </c>
      <c r="E25" s="117">
        <f t="shared" si="5"/>
        <v>0</v>
      </c>
      <c r="F25" s="117">
        <f t="shared" si="5"/>
        <v>0</v>
      </c>
      <c r="G25" s="117">
        <f t="shared" si="5"/>
        <v>0</v>
      </c>
      <c r="H25" s="117">
        <f t="shared" si="5"/>
        <v>0</v>
      </c>
    </row>
    <row r="28" spans="1:8" ht="45" customHeight="1" x14ac:dyDescent="0.2">
      <c r="A28" s="360" t="s">
        <v>479</v>
      </c>
      <c r="B28" s="361"/>
      <c r="C28" s="361"/>
      <c r="D28" s="361"/>
      <c r="E28" s="361"/>
      <c r="F28" s="361"/>
      <c r="G28" s="361"/>
      <c r="H28" s="362"/>
    </row>
    <row r="29" spans="1:8" x14ac:dyDescent="0.2">
      <c r="A29" s="363" t="s">
        <v>229</v>
      </c>
      <c r="B29" s="364"/>
      <c r="C29" s="360" t="s">
        <v>200</v>
      </c>
      <c r="D29" s="361"/>
      <c r="E29" s="361"/>
      <c r="F29" s="361"/>
      <c r="G29" s="362"/>
      <c r="H29" s="369" t="s">
        <v>201</v>
      </c>
    </row>
    <row r="30" spans="1:8" ht="22.5" x14ac:dyDescent="0.2">
      <c r="A30" s="365"/>
      <c r="B30" s="366"/>
      <c r="C30" s="102" t="s">
        <v>204</v>
      </c>
      <c r="D30" s="102" t="s">
        <v>205</v>
      </c>
      <c r="E30" s="102" t="s">
        <v>206</v>
      </c>
      <c r="F30" s="102" t="s">
        <v>208</v>
      </c>
      <c r="G30" s="102" t="s">
        <v>210</v>
      </c>
      <c r="H30" s="370"/>
    </row>
    <row r="31" spans="1:8" x14ac:dyDescent="0.2">
      <c r="A31" s="367"/>
      <c r="B31" s="368"/>
      <c r="C31" s="103">
        <v>1</v>
      </c>
      <c r="D31" s="103">
        <v>2</v>
      </c>
      <c r="E31" s="103" t="s">
        <v>213</v>
      </c>
      <c r="F31" s="103">
        <v>4</v>
      </c>
      <c r="G31" s="103">
        <v>5</v>
      </c>
      <c r="H31" s="103" t="s">
        <v>333</v>
      </c>
    </row>
    <row r="32" spans="1:8" x14ac:dyDescent="0.2">
      <c r="A32" s="113"/>
      <c r="B32" s="118" t="s">
        <v>400</v>
      </c>
      <c r="C32" s="105">
        <v>60646162.32</v>
      </c>
      <c r="D32" s="303">
        <v>55891761.479999997</v>
      </c>
      <c r="E32" s="105">
        <f t="shared" ref="E32:E38" si="6">C32+D32</f>
        <v>116537923.8</v>
      </c>
      <c r="F32" s="306">
        <v>67221762.340000004</v>
      </c>
      <c r="G32" s="306">
        <v>67221762.340000004</v>
      </c>
      <c r="H32" s="105">
        <f t="shared" ref="H32:H38" si="7">E32-F32</f>
        <v>49316161.459999993</v>
      </c>
    </row>
    <row r="33" spans="1:8" x14ac:dyDescent="0.2">
      <c r="A33" s="113"/>
      <c r="B33" s="118" t="s">
        <v>401</v>
      </c>
      <c r="C33" s="105">
        <v>0</v>
      </c>
      <c r="D33" s="105">
        <v>0</v>
      </c>
      <c r="E33" s="105">
        <f t="shared" si="6"/>
        <v>0</v>
      </c>
      <c r="F33" s="105">
        <v>0</v>
      </c>
      <c r="G33" s="105">
        <v>0</v>
      </c>
      <c r="H33" s="105">
        <f t="shared" si="7"/>
        <v>0</v>
      </c>
    </row>
    <row r="34" spans="1:8" x14ac:dyDescent="0.2">
      <c r="A34" s="113"/>
      <c r="B34" s="118" t="s">
        <v>402</v>
      </c>
      <c r="C34" s="105">
        <v>0</v>
      </c>
      <c r="D34" s="105">
        <v>0</v>
      </c>
      <c r="E34" s="105">
        <f t="shared" si="6"/>
        <v>0</v>
      </c>
      <c r="F34" s="105">
        <v>0</v>
      </c>
      <c r="G34" s="105">
        <v>0</v>
      </c>
      <c r="H34" s="105">
        <f t="shared" si="7"/>
        <v>0</v>
      </c>
    </row>
    <row r="35" spans="1:8" x14ac:dyDescent="0.2">
      <c r="A35" s="113"/>
      <c r="B35" s="118" t="s">
        <v>403</v>
      </c>
      <c r="C35" s="105">
        <v>0</v>
      </c>
      <c r="D35" s="105">
        <v>0</v>
      </c>
      <c r="E35" s="105">
        <f t="shared" si="6"/>
        <v>0</v>
      </c>
      <c r="F35" s="105">
        <v>0</v>
      </c>
      <c r="G35" s="105">
        <v>0</v>
      </c>
      <c r="H35" s="105">
        <f t="shared" si="7"/>
        <v>0</v>
      </c>
    </row>
    <row r="36" spans="1:8" ht="11.25" customHeight="1" x14ac:dyDescent="0.2">
      <c r="A36" s="113"/>
      <c r="B36" s="118" t="s">
        <v>404</v>
      </c>
      <c r="C36" s="105">
        <v>0</v>
      </c>
      <c r="D36" s="105">
        <v>0</v>
      </c>
      <c r="E36" s="105">
        <f t="shared" si="6"/>
        <v>0</v>
      </c>
      <c r="F36" s="105">
        <v>0</v>
      </c>
      <c r="G36" s="105">
        <v>0</v>
      </c>
      <c r="H36" s="105">
        <f t="shared" si="7"/>
        <v>0</v>
      </c>
    </row>
    <row r="37" spans="1:8" x14ac:dyDescent="0.2">
      <c r="A37" s="113"/>
      <c r="B37" s="118" t="s">
        <v>405</v>
      </c>
      <c r="C37" s="105">
        <v>0</v>
      </c>
      <c r="D37" s="105">
        <v>0</v>
      </c>
      <c r="E37" s="105">
        <f t="shared" si="6"/>
        <v>0</v>
      </c>
      <c r="F37" s="105">
        <v>0</v>
      </c>
      <c r="G37" s="105">
        <v>0</v>
      </c>
      <c r="H37" s="105">
        <f t="shared" si="7"/>
        <v>0</v>
      </c>
    </row>
    <row r="38" spans="1:8" x14ac:dyDescent="0.2">
      <c r="A38" s="113"/>
      <c r="B38" s="118" t="s">
        <v>406</v>
      </c>
      <c r="C38" s="105">
        <v>0</v>
      </c>
      <c r="D38" s="105">
        <v>0</v>
      </c>
      <c r="E38" s="105">
        <f t="shared" si="6"/>
        <v>0</v>
      </c>
      <c r="F38" s="105">
        <v>0</v>
      </c>
      <c r="G38" s="105">
        <v>0</v>
      </c>
      <c r="H38" s="105">
        <f t="shared" si="7"/>
        <v>0</v>
      </c>
    </row>
    <row r="39" spans="1:8" x14ac:dyDescent="0.2">
      <c r="A39" s="115"/>
      <c r="B39" s="219" t="s">
        <v>227</v>
      </c>
      <c r="C39" s="117">
        <f t="shared" ref="C39:H39" si="8">SUM(C32:C38)</f>
        <v>60646162.32</v>
      </c>
      <c r="D39" s="117">
        <f t="shared" si="8"/>
        <v>55891761.479999997</v>
      </c>
      <c r="E39" s="117">
        <f t="shared" si="8"/>
        <v>116537923.8</v>
      </c>
      <c r="F39" s="117">
        <f t="shared" si="8"/>
        <v>67221762.340000004</v>
      </c>
      <c r="G39" s="117">
        <f t="shared" si="8"/>
        <v>67221762.340000004</v>
      </c>
      <c r="H39" s="117">
        <f t="shared" si="8"/>
        <v>49316161.459999993</v>
      </c>
    </row>
    <row r="41" spans="1:8" x14ac:dyDescent="0.2">
      <c r="A41" s="101" t="s">
        <v>445</v>
      </c>
    </row>
    <row r="47" spans="1:8" x14ac:dyDescent="0.2">
      <c r="B47" s="343" t="s">
        <v>457</v>
      </c>
      <c r="C47" s="343"/>
      <c r="E47" s="346"/>
      <c r="F47" s="346"/>
      <c r="G47" s="346"/>
    </row>
    <row r="48" spans="1:8" ht="14.45" customHeight="1" x14ac:dyDescent="0.2">
      <c r="B48" s="343" t="s">
        <v>418</v>
      </c>
      <c r="C48" s="343"/>
      <c r="E48" s="343" t="s">
        <v>444</v>
      </c>
      <c r="F48" s="343"/>
      <c r="G48" s="343"/>
    </row>
    <row r="49" spans="2:8" ht="14.45" customHeight="1" x14ac:dyDescent="0.2">
      <c r="B49" s="343" t="s">
        <v>423</v>
      </c>
      <c r="C49" s="343"/>
      <c r="E49" s="343" t="s">
        <v>475</v>
      </c>
      <c r="F49" s="343"/>
      <c r="G49" s="343"/>
      <c r="H49" s="289"/>
    </row>
  </sheetData>
  <sheetProtection formatCells="0" formatColumns="0" formatRows="0" insertRows="0" deleteRows="0" autoFilter="0"/>
  <mergeCells count="18">
    <mergeCell ref="A18:B20"/>
    <mergeCell ref="C18:G18"/>
    <mergeCell ref="H18:H19"/>
    <mergeCell ref="A1:H1"/>
    <mergeCell ref="A2:B4"/>
    <mergeCell ref="C2:G2"/>
    <mergeCell ref="H2:H3"/>
    <mergeCell ref="A17:H17"/>
    <mergeCell ref="B48:C48"/>
    <mergeCell ref="B49:C49"/>
    <mergeCell ref="A28:H28"/>
    <mergeCell ref="A29:B31"/>
    <mergeCell ref="C29:G29"/>
    <mergeCell ref="H29:H30"/>
    <mergeCell ref="B47:C47"/>
    <mergeCell ref="E48:G48"/>
    <mergeCell ref="E49:G49"/>
    <mergeCell ref="E47:G47"/>
  </mergeCells>
  <printOptions horizontalCentered="1"/>
  <pageMargins left="0.70866141732283472" right="0.70866141732283472" top="0.39370078740157483" bottom="0.74803149606299213" header="0.31496062992125984" footer="0.31496062992125984"/>
  <pageSetup paperSize="141" scale="82"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37" workbookViewId="0">
      <selection activeCell="E86" sqref="E86:G86"/>
    </sheetView>
  </sheetViews>
  <sheetFormatPr baseColWidth="10" defaultColWidth="9.85546875" defaultRowHeight="15" x14ac:dyDescent="0.25"/>
  <cols>
    <col min="1" max="1" width="1.140625" style="300" customWidth="1"/>
    <col min="2" max="2" width="51.42578125" style="300" customWidth="1"/>
    <col min="3" max="3" width="15" style="300" customWidth="1"/>
    <col min="4" max="4" width="16.140625" style="300" customWidth="1"/>
    <col min="5" max="8" width="15" style="300" customWidth="1"/>
    <col min="9" max="16384" width="9.85546875" style="300"/>
  </cols>
  <sheetData>
    <row r="1" spans="1:8" ht="50.1" customHeight="1" x14ac:dyDescent="0.25">
      <c r="A1" s="360" t="s">
        <v>480</v>
      </c>
      <c r="B1" s="361"/>
      <c r="C1" s="361"/>
      <c r="D1" s="361"/>
      <c r="E1" s="361"/>
      <c r="F1" s="361"/>
      <c r="G1" s="361"/>
      <c r="H1" s="362"/>
    </row>
    <row r="2" spans="1:8" x14ac:dyDescent="0.25">
      <c r="A2" s="363" t="s">
        <v>229</v>
      </c>
      <c r="B2" s="364"/>
      <c r="C2" s="360" t="s">
        <v>200</v>
      </c>
      <c r="D2" s="361"/>
      <c r="E2" s="361"/>
      <c r="F2" s="361"/>
      <c r="G2" s="362"/>
      <c r="H2" s="369" t="s">
        <v>201</v>
      </c>
    </row>
    <row r="3" spans="1:8" ht="24.95" customHeight="1" x14ac:dyDescent="0.25">
      <c r="A3" s="365"/>
      <c r="B3" s="366"/>
      <c r="C3" s="304" t="s">
        <v>204</v>
      </c>
      <c r="D3" s="304" t="s">
        <v>205</v>
      </c>
      <c r="E3" s="304" t="s">
        <v>206</v>
      </c>
      <c r="F3" s="304" t="s">
        <v>208</v>
      </c>
      <c r="G3" s="304" t="s">
        <v>210</v>
      </c>
      <c r="H3" s="370"/>
    </row>
    <row r="4" spans="1:8" x14ac:dyDescent="0.25">
      <c r="A4" s="367"/>
      <c r="B4" s="368"/>
      <c r="C4" s="305">
        <v>1</v>
      </c>
      <c r="D4" s="305">
        <v>2</v>
      </c>
      <c r="E4" s="305" t="s">
        <v>213</v>
      </c>
      <c r="F4" s="305">
        <v>4</v>
      </c>
      <c r="G4" s="305">
        <v>5</v>
      </c>
      <c r="H4" s="305" t="s">
        <v>333</v>
      </c>
    </row>
    <row r="5" spans="1:8" x14ac:dyDescent="0.25">
      <c r="A5" s="299" t="s">
        <v>309</v>
      </c>
      <c r="B5" s="298"/>
      <c r="C5" s="297">
        <f>SUM(C6:C12)</f>
        <v>40089333.199999996</v>
      </c>
      <c r="D5" s="297">
        <f>SUM(D6:D12)</f>
        <v>43130302.43</v>
      </c>
      <c r="E5" s="297">
        <f>C5+D5</f>
        <v>83219635.629999995</v>
      </c>
      <c r="F5" s="297">
        <f>SUM(F6:F12)</f>
        <v>55474094.410000004</v>
      </c>
      <c r="G5" s="297">
        <f>SUM(G6:G12)</f>
        <v>55474094.410000004</v>
      </c>
      <c r="H5" s="297">
        <f>E5-F5</f>
        <v>27745541.219999991</v>
      </c>
    </row>
    <row r="6" spans="1:8" x14ac:dyDescent="0.25">
      <c r="A6" s="291">
        <v>1100</v>
      </c>
      <c r="B6" s="156" t="s">
        <v>334</v>
      </c>
      <c r="C6" s="224">
        <v>7193658.75</v>
      </c>
      <c r="D6" s="224">
        <v>7839650.7800000003</v>
      </c>
      <c r="E6" s="224">
        <f t="shared" ref="E6:E69" si="0">C6+D6</f>
        <v>15033309.530000001</v>
      </c>
      <c r="F6" s="224">
        <v>10142119.560000001</v>
      </c>
      <c r="G6" s="224">
        <v>10142119.560000001</v>
      </c>
      <c r="H6" s="224">
        <f t="shared" ref="H6:H69" si="1">E6-F6</f>
        <v>4891189.9700000007</v>
      </c>
    </row>
    <row r="7" spans="1:8" x14ac:dyDescent="0.25">
      <c r="A7" s="291">
        <v>1200</v>
      </c>
      <c r="B7" s="156" t="s">
        <v>310</v>
      </c>
      <c r="C7" s="224">
        <v>13854512.890000001</v>
      </c>
      <c r="D7" s="224">
        <v>15551972.880000001</v>
      </c>
      <c r="E7" s="224">
        <f t="shared" si="0"/>
        <v>29406485.770000003</v>
      </c>
      <c r="F7" s="224">
        <v>19285878.719999999</v>
      </c>
      <c r="G7" s="224">
        <v>19285878.719999999</v>
      </c>
      <c r="H7" s="224">
        <f t="shared" si="1"/>
        <v>10120607.050000004</v>
      </c>
    </row>
    <row r="8" spans="1:8" x14ac:dyDescent="0.25">
      <c r="A8" s="291">
        <v>1300</v>
      </c>
      <c r="B8" s="156" t="s">
        <v>335</v>
      </c>
      <c r="C8" s="224">
        <v>4571375.95</v>
      </c>
      <c r="D8" s="224">
        <v>3694223.87</v>
      </c>
      <c r="E8" s="224">
        <f t="shared" si="0"/>
        <v>8265599.8200000003</v>
      </c>
      <c r="F8" s="224">
        <v>4393180.1500000004</v>
      </c>
      <c r="G8" s="224">
        <v>4393180.1500000004</v>
      </c>
      <c r="H8" s="224">
        <f t="shared" si="1"/>
        <v>3872419.67</v>
      </c>
    </row>
    <row r="9" spans="1:8" x14ac:dyDescent="0.25">
      <c r="A9" s="291">
        <v>1400</v>
      </c>
      <c r="B9" s="156" t="s">
        <v>336</v>
      </c>
      <c r="C9" s="224">
        <v>6407968.8499999996</v>
      </c>
      <c r="D9" s="224">
        <v>7493888.29</v>
      </c>
      <c r="E9" s="224">
        <f t="shared" si="0"/>
        <v>13901857.140000001</v>
      </c>
      <c r="F9" s="224">
        <v>10243114.789999999</v>
      </c>
      <c r="G9" s="224">
        <v>10243114.789999999</v>
      </c>
      <c r="H9" s="224">
        <f t="shared" si="1"/>
        <v>3658742.3500000015</v>
      </c>
    </row>
    <row r="10" spans="1:8" x14ac:dyDescent="0.25">
      <c r="A10" s="291">
        <v>1500</v>
      </c>
      <c r="B10" s="156" t="s">
        <v>337</v>
      </c>
      <c r="C10" s="224">
        <v>7311816.7599999998</v>
      </c>
      <c r="D10" s="224">
        <v>8550566.6099999994</v>
      </c>
      <c r="E10" s="224">
        <f t="shared" si="0"/>
        <v>15862383.369999999</v>
      </c>
      <c r="F10" s="224">
        <v>10694126.42</v>
      </c>
      <c r="G10" s="224">
        <v>10694126.42</v>
      </c>
      <c r="H10" s="224">
        <f t="shared" si="1"/>
        <v>5168256.9499999993</v>
      </c>
    </row>
    <row r="11" spans="1:8" x14ac:dyDescent="0.25">
      <c r="A11" s="291">
        <v>1600</v>
      </c>
      <c r="B11" s="156" t="s">
        <v>338</v>
      </c>
      <c r="C11" s="224">
        <v>0</v>
      </c>
      <c r="D11" s="224">
        <v>0</v>
      </c>
      <c r="E11" s="224">
        <f t="shared" si="0"/>
        <v>0</v>
      </c>
      <c r="F11" s="224">
        <v>0</v>
      </c>
      <c r="G11" s="224">
        <v>0</v>
      </c>
      <c r="H11" s="224">
        <f t="shared" si="1"/>
        <v>0</v>
      </c>
    </row>
    <row r="12" spans="1:8" x14ac:dyDescent="0.25">
      <c r="A12" s="291">
        <v>1700</v>
      </c>
      <c r="B12" s="156" t="s">
        <v>339</v>
      </c>
      <c r="C12" s="224">
        <v>750000</v>
      </c>
      <c r="D12" s="224">
        <v>0</v>
      </c>
      <c r="E12" s="224">
        <f t="shared" si="0"/>
        <v>750000</v>
      </c>
      <c r="F12" s="224">
        <v>715674.77</v>
      </c>
      <c r="G12" s="224">
        <v>715674.77</v>
      </c>
      <c r="H12" s="224">
        <f t="shared" si="1"/>
        <v>34325.229999999981</v>
      </c>
    </row>
    <row r="13" spans="1:8" x14ac:dyDescent="0.25">
      <c r="A13" s="299" t="s">
        <v>340</v>
      </c>
      <c r="B13" s="298"/>
      <c r="C13" s="223">
        <f>SUM(C14:C22)</f>
        <v>3452302.97</v>
      </c>
      <c r="D13" s="223">
        <f>SUM(D14:D22)</f>
        <v>1280079.1399999999</v>
      </c>
      <c r="E13" s="223">
        <f t="shared" si="0"/>
        <v>4732382.1100000003</v>
      </c>
      <c r="F13" s="223">
        <f>SUM(F14:F22)</f>
        <v>1153838.6599999999</v>
      </c>
      <c r="G13" s="223">
        <f>SUM(G14:G22)</f>
        <v>1153838.6599999999</v>
      </c>
      <c r="H13" s="223">
        <f t="shared" si="1"/>
        <v>3578543.45</v>
      </c>
    </row>
    <row r="14" spans="1:8" x14ac:dyDescent="0.25">
      <c r="A14" s="291">
        <v>2100</v>
      </c>
      <c r="B14" s="156" t="s">
        <v>341</v>
      </c>
      <c r="C14" s="224">
        <v>801881.75</v>
      </c>
      <c r="D14" s="224">
        <v>326191.74</v>
      </c>
      <c r="E14" s="224">
        <f t="shared" si="0"/>
        <v>1128073.49</v>
      </c>
      <c r="F14" s="224">
        <v>396047.39</v>
      </c>
      <c r="G14" s="224">
        <v>396047.39</v>
      </c>
      <c r="H14" s="224">
        <f t="shared" si="1"/>
        <v>732026.1</v>
      </c>
    </row>
    <row r="15" spans="1:8" x14ac:dyDescent="0.25">
      <c r="A15" s="291">
        <v>2200</v>
      </c>
      <c r="B15" s="156" t="s">
        <v>342</v>
      </c>
      <c r="C15" s="224">
        <v>260139</v>
      </c>
      <c r="D15" s="224">
        <v>74829.009999999995</v>
      </c>
      <c r="E15" s="224">
        <f t="shared" si="0"/>
        <v>334968.01</v>
      </c>
      <c r="F15" s="224">
        <v>52066.69</v>
      </c>
      <c r="G15" s="224">
        <v>52066.69</v>
      </c>
      <c r="H15" s="224">
        <f t="shared" si="1"/>
        <v>282901.32</v>
      </c>
    </row>
    <row r="16" spans="1:8" x14ac:dyDescent="0.25">
      <c r="A16" s="291">
        <v>2300</v>
      </c>
      <c r="B16" s="156" t="s">
        <v>343</v>
      </c>
      <c r="C16" s="224">
        <v>500.04</v>
      </c>
      <c r="D16" s="224">
        <v>2500</v>
      </c>
      <c r="E16" s="224">
        <f t="shared" si="0"/>
        <v>3000.04</v>
      </c>
      <c r="F16" s="224">
        <v>0</v>
      </c>
      <c r="G16" s="224">
        <v>0</v>
      </c>
      <c r="H16" s="224">
        <f t="shared" si="1"/>
        <v>3000.04</v>
      </c>
    </row>
    <row r="17" spans="1:8" x14ac:dyDescent="0.25">
      <c r="A17" s="291">
        <v>2400</v>
      </c>
      <c r="B17" s="156" t="s">
        <v>344</v>
      </c>
      <c r="C17" s="224">
        <v>438916.37</v>
      </c>
      <c r="D17" s="224">
        <v>417634.63</v>
      </c>
      <c r="E17" s="224">
        <f t="shared" si="0"/>
        <v>856551</v>
      </c>
      <c r="F17" s="224">
        <v>243014.87</v>
      </c>
      <c r="G17" s="224">
        <v>243014.87</v>
      </c>
      <c r="H17" s="224">
        <f t="shared" si="1"/>
        <v>613536.13</v>
      </c>
    </row>
    <row r="18" spans="1:8" x14ac:dyDescent="0.25">
      <c r="A18" s="291">
        <v>2500</v>
      </c>
      <c r="B18" s="156" t="s">
        <v>345</v>
      </c>
      <c r="C18" s="224">
        <v>158508.35999999999</v>
      </c>
      <c r="D18" s="224">
        <v>151904.81</v>
      </c>
      <c r="E18" s="224">
        <f t="shared" si="0"/>
        <v>310413.17</v>
      </c>
      <c r="F18" s="224">
        <v>33268.54</v>
      </c>
      <c r="G18" s="224">
        <v>33268.54</v>
      </c>
      <c r="H18" s="224">
        <f t="shared" si="1"/>
        <v>277144.63</v>
      </c>
    </row>
    <row r="19" spans="1:8" x14ac:dyDescent="0.25">
      <c r="A19" s="291">
        <v>2600</v>
      </c>
      <c r="B19" s="156" t="s">
        <v>311</v>
      </c>
      <c r="C19" s="224">
        <v>1600439.84</v>
      </c>
      <c r="D19" s="224">
        <v>120661.35</v>
      </c>
      <c r="E19" s="224">
        <f t="shared" si="0"/>
        <v>1721101.1900000002</v>
      </c>
      <c r="F19" s="224">
        <v>299765.90000000002</v>
      </c>
      <c r="G19" s="224">
        <v>299765.90000000002</v>
      </c>
      <c r="H19" s="224">
        <f t="shared" si="1"/>
        <v>1421335.29</v>
      </c>
    </row>
    <row r="20" spans="1:8" x14ac:dyDescent="0.25">
      <c r="A20" s="291">
        <v>2700</v>
      </c>
      <c r="B20" s="156" t="s">
        <v>346</v>
      </c>
      <c r="C20" s="224">
        <v>30744.17</v>
      </c>
      <c r="D20" s="224">
        <v>31244.17</v>
      </c>
      <c r="E20" s="224">
        <f t="shared" si="0"/>
        <v>61988.34</v>
      </c>
      <c r="F20" s="224">
        <v>24218.12</v>
      </c>
      <c r="G20" s="224">
        <v>24218.12</v>
      </c>
      <c r="H20" s="224">
        <f t="shared" si="1"/>
        <v>37770.22</v>
      </c>
    </row>
    <row r="21" spans="1:8" x14ac:dyDescent="0.25">
      <c r="A21" s="291">
        <v>2800</v>
      </c>
      <c r="B21" s="156" t="s">
        <v>347</v>
      </c>
      <c r="C21" s="224">
        <v>0</v>
      </c>
      <c r="D21" s="224">
        <v>0</v>
      </c>
      <c r="E21" s="224">
        <f t="shared" si="0"/>
        <v>0</v>
      </c>
      <c r="F21" s="224">
        <v>0</v>
      </c>
      <c r="G21" s="224">
        <v>0</v>
      </c>
      <c r="H21" s="224">
        <f t="shared" si="1"/>
        <v>0</v>
      </c>
    </row>
    <row r="22" spans="1:8" x14ac:dyDescent="0.25">
      <c r="A22" s="291">
        <v>2900</v>
      </c>
      <c r="B22" s="156" t="s">
        <v>348</v>
      </c>
      <c r="C22" s="224">
        <v>161173.44</v>
      </c>
      <c r="D22" s="224">
        <v>155113.43</v>
      </c>
      <c r="E22" s="224">
        <f t="shared" si="0"/>
        <v>316286.87</v>
      </c>
      <c r="F22" s="224">
        <v>105457.15</v>
      </c>
      <c r="G22" s="224">
        <v>105457.15</v>
      </c>
      <c r="H22" s="224">
        <f t="shared" si="1"/>
        <v>210829.72</v>
      </c>
    </row>
    <row r="23" spans="1:8" x14ac:dyDescent="0.25">
      <c r="A23" s="299" t="s">
        <v>312</v>
      </c>
      <c r="B23" s="298"/>
      <c r="C23" s="223">
        <f>SUM(C24:C32)</f>
        <v>16283486.149999999</v>
      </c>
      <c r="D23" s="223">
        <f>SUM(D24:D32)</f>
        <v>4437834.95</v>
      </c>
      <c r="E23" s="223">
        <f t="shared" si="0"/>
        <v>20721321.099999998</v>
      </c>
      <c r="F23" s="223">
        <f>SUM(F24:F32)</f>
        <v>8352652.4900000002</v>
      </c>
      <c r="G23" s="223">
        <f>SUM(G24:G32)</f>
        <v>8352652.4900000002</v>
      </c>
      <c r="H23" s="223">
        <f t="shared" si="1"/>
        <v>12368668.609999998</v>
      </c>
    </row>
    <row r="24" spans="1:8" x14ac:dyDescent="0.25">
      <c r="A24" s="291">
        <v>3100</v>
      </c>
      <c r="B24" s="156" t="s">
        <v>313</v>
      </c>
      <c r="C24" s="224">
        <v>3062181.65</v>
      </c>
      <c r="D24" s="224">
        <v>529012.56999999995</v>
      </c>
      <c r="E24" s="224">
        <f t="shared" si="0"/>
        <v>3591194.2199999997</v>
      </c>
      <c r="F24" s="224">
        <v>1936708.78</v>
      </c>
      <c r="G24" s="224">
        <v>1936708.78</v>
      </c>
      <c r="H24" s="224">
        <f t="shared" si="1"/>
        <v>1654485.4399999997</v>
      </c>
    </row>
    <row r="25" spans="1:8" x14ac:dyDescent="0.25">
      <c r="A25" s="291">
        <v>3200</v>
      </c>
      <c r="B25" s="156" t="s">
        <v>349</v>
      </c>
      <c r="C25" s="224">
        <v>100900.82</v>
      </c>
      <c r="D25" s="224">
        <v>350267.49</v>
      </c>
      <c r="E25" s="224">
        <f t="shared" si="0"/>
        <v>451168.31</v>
      </c>
      <c r="F25" s="224">
        <v>29549</v>
      </c>
      <c r="G25" s="224">
        <v>29549</v>
      </c>
      <c r="H25" s="224">
        <f t="shared" si="1"/>
        <v>421619.31</v>
      </c>
    </row>
    <row r="26" spans="1:8" x14ac:dyDescent="0.25">
      <c r="A26" s="291">
        <v>3300</v>
      </c>
      <c r="B26" s="156" t="s">
        <v>350</v>
      </c>
      <c r="C26" s="224">
        <v>4494046.42</v>
      </c>
      <c r="D26" s="224">
        <v>972955.28</v>
      </c>
      <c r="E26" s="224">
        <f t="shared" si="0"/>
        <v>5467001.7000000002</v>
      </c>
      <c r="F26" s="224">
        <v>1773597.82</v>
      </c>
      <c r="G26" s="224">
        <v>1773597.82</v>
      </c>
      <c r="H26" s="224">
        <f t="shared" si="1"/>
        <v>3693403.88</v>
      </c>
    </row>
    <row r="27" spans="1:8" x14ac:dyDescent="0.25">
      <c r="A27" s="291">
        <v>3400</v>
      </c>
      <c r="B27" s="156" t="s">
        <v>351</v>
      </c>
      <c r="C27" s="224">
        <v>1506459.46</v>
      </c>
      <c r="D27" s="224">
        <v>92074.13</v>
      </c>
      <c r="E27" s="224">
        <f t="shared" si="0"/>
        <v>1598533.5899999999</v>
      </c>
      <c r="F27" s="224">
        <v>565450.85</v>
      </c>
      <c r="G27" s="224">
        <v>565450.85</v>
      </c>
      <c r="H27" s="224">
        <f t="shared" si="1"/>
        <v>1033082.7399999999</v>
      </c>
    </row>
    <row r="28" spans="1:8" x14ac:dyDescent="0.25">
      <c r="A28" s="291">
        <v>3500</v>
      </c>
      <c r="B28" s="156" t="s">
        <v>352</v>
      </c>
      <c r="C28" s="224">
        <v>3843367.56</v>
      </c>
      <c r="D28" s="224">
        <v>871744.46</v>
      </c>
      <c r="E28" s="224">
        <f t="shared" si="0"/>
        <v>4715112.0199999996</v>
      </c>
      <c r="F28" s="224">
        <v>2492825.21</v>
      </c>
      <c r="G28" s="224">
        <v>2492825.21</v>
      </c>
      <c r="H28" s="224">
        <f t="shared" si="1"/>
        <v>2222286.8099999996</v>
      </c>
    </row>
    <row r="29" spans="1:8" x14ac:dyDescent="0.25">
      <c r="A29" s="291">
        <v>3600</v>
      </c>
      <c r="B29" s="156" t="s">
        <v>353</v>
      </c>
      <c r="C29" s="224">
        <v>168340.52</v>
      </c>
      <c r="D29" s="224">
        <v>164840.51999999999</v>
      </c>
      <c r="E29" s="224">
        <f t="shared" si="0"/>
        <v>333181.03999999998</v>
      </c>
      <c r="F29" s="224">
        <v>189715.57</v>
      </c>
      <c r="G29" s="224">
        <v>189715.57</v>
      </c>
      <c r="H29" s="224">
        <f t="shared" si="1"/>
        <v>143465.46999999997</v>
      </c>
    </row>
    <row r="30" spans="1:8" x14ac:dyDescent="0.25">
      <c r="A30" s="291">
        <v>3700</v>
      </c>
      <c r="B30" s="156" t="s">
        <v>354</v>
      </c>
      <c r="C30" s="224">
        <v>412872.76</v>
      </c>
      <c r="D30" s="224">
        <v>370050.76</v>
      </c>
      <c r="E30" s="224">
        <f t="shared" si="0"/>
        <v>782923.52</v>
      </c>
      <c r="F30" s="224">
        <v>134039.29</v>
      </c>
      <c r="G30" s="224">
        <v>134039.29</v>
      </c>
      <c r="H30" s="224">
        <f t="shared" si="1"/>
        <v>648884.23</v>
      </c>
    </row>
    <row r="31" spans="1:8" x14ac:dyDescent="0.25">
      <c r="A31" s="291">
        <v>3800</v>
      </c>
      <c r="B31" s="156" t="s">
        <v>314</v>
      </c>
      <c r="C31" s="224">
        <v>652718.93999999994</v>
      </c>
      <c r="D31" s="224">
        <v>165170.4</v>
      </c>
      <c r="E31" s="224">
        <f t="shared" si="0"/>
        <v>817889.34</v>
      </c>
      <c r="F31" s="224">
        <v>42107.64</v>
      </c>
      <c r="G31" s="224">
        <v>42107.64</v>
      </c>
      <c r="H31" s="224">
        <f t="shared" si="1"/>
        <v>775781.7</v>
      </c>
    </row>
    <row r="32" spans="1:8" x14ac:dyDescent="0.25">
      <c r="A32" s="291">
        <v>3900</v>
      </c>
      <c r="B32" s="156" t="s">
        <v>285</v>
      </c>
      <c r="C32" s="224">
        <v>2042598.02</v>
      </c>
      <c r="D32" s="224">
        <v>921719.34</v>
      </c>
      <c r="E32" s="224">
        <f t="shared" si="0"/>
        <v>2964317.36</v>
      </c>
      <c r="F32" s="224">
        <v>1188658.33</v>
      </c>
      <c r="G32" s="224">
        <v>1188658.33</v>
      </c>
      <c r="H32" s="224">
        <f t="shared" si="1"/>
        <v>1775659.0299999998</v>
      </c>
    </row>
    <row r="33" spans="1:8" x14ac:dyDescent="0.25">
      <c r="A33" s="299" t="s">
        <v>355</v>
      </c>
      <c r="B33" s="298"/>
      <c r="C33" s="223">
        <f>SUM(C34:C42)</f>
        <v>776540</v>
      </c>
      <c r="D33" s="223">
        <f>SUM(D34:D42)</f>
        <v>195168.38</v>
      </c>
      <c r="E33" s="223">
        <f t="shared" si="0"/>
        <v>971708.38</v>
      </c>
      <c r="F33" s="223">
        <f>SUM(F34:F42)</f>
        <v>376002.38</v>
      </c>
      <c r="G33" s="223">
        <f>SUM(G34:G42)</f>
        <v>376002.38</v>
      </c>
      <c r="H33" s="223">
        <f t="shared" si="1"/>
        <v>595706</v>
      </c>
    </row>
    <row r="34" spans="1:8" x14ac:dyDescent="0.25">
      <c r="A34" s="291">
        <v>4100</v>
      </c>
      <c r="B34" s="156" t="s">
        <v>356</v>
      </c>
      <c r="C34" s="224">
        <v>0</v>
      </c>
      <c r="D34" s="224">
        <v>0</v>
      </c>
      <c r="E34" s="224">
        <f t="shared" si="0"/>
        <v>0</v>
      </c>
      <c r="F34" s="224">
        <v>0</v>
      </c>
      <c r="G34" s="224">
        <v>0</v>
      </c>
      <c r="H34" s="224">
        <f t="shared" si="1"/>
        <v>0</v>
      </c>
    </row>
    <row r="35" spans="1:8" x14ac:dyDescent="0.25">
      <c r="A35" s="291">
        <v>4200</v>
      </c>
      <c r="B35" s="156" t="s">
        <v>357</v>
      </c>
      <c r="C35" s="224">
        <v>0</v>
      </c>
      <c r="D35" s="224">
        <v>0</v>
      </c>
      <c r="E35" s="224">
        <f t="shared" si="0"/>
        <v>0</v>
      </c>
      <c r="F35" s="224">
        <v>0</v>
      </c>
      <c r="G35" s="224">
        <v>0</v>
      </c>
      <c r="H35" s="224">
        <f t="shared" si="1"/>
        <v>0</v>
      </c>
    </row>
    <row r="36" spans="1:8" x14ac:dyDescent="0.25">
      <c r="A36" s="291">
        <v>4300</v>
      </c>
      <c r="B36" s="156" t="s">
        <v>315</v>
      </c>
      <c r="C36" s="224">
        <v>0</v>
      </c>
      <c r="D36" s="224">
        <v>0</v>
      </c>
      <c r="E36" s="224">
        <f t="shared" si="0"/>
        <v>0</v>
      </c>
      <c r="F36" s="224">
        <v>0</v>
      </c>
      <c r="G36" s="224">
        <v>0</v>
      </c>
      <c r="H36" s="224">
        <f t="shared" si="1"/>
        <v>0</v>
      </c>
    </row>
    <row r="37" spans="1:8" x14ac:dyDescent="0.25">
      <c r="A37" s="291">
        <v>4400</v>
      </c>
      <c r="B37" s="156" t="s">
        <v>358</v>
      </c>
      <c r="C37" s="224">
        <v>776540</v>
      </c>
      <c r="D37" s="224">
        <v>195168.38</v>
      </c>
      <c r="E37" s="224">
        <f t="shared" si="0"/>
        <v>971708.38</v>
      </c>
      <c r="F37" s="224">
        <v>376002.38</v>
      </c>
      <c r="G37" s="224">
        <v>376002.38</v>
      </c>
      <c r="H37" s="224">
        <f t="shared" si="1"/>
        <v>595706</v>
      </c>
    </row>
    <row r="38" spans="1:8" x14ac:dyDescent="0.25">
      <c r="A38" s="291">
        <v>4500</v>
      </c>
      <c r="B38" s="156" t="s">
        <v>359</v>
      </c>
      <c r="C38" s="224">
        <v>0</v>
      </c>
      <c r="D38" s="224">
        <v>0</v>
      </c>
      <c r="E38" s="224">
        <f t="shared" si="0"/>
        <v>0</v>
      </c>
      <c r="F38" s="224">
        <v>0</v>
      </c>
      <c r="G38" s="224">
        <v>0</v>
      </c>
      <c r="H38" s="224">
        <f t="shared" si="1"/>
        <v>0</v>
      </c>
    </row>
    <row r="39" spans="1:8" x14ac:dyDescent="0.25">
      <c r="A39" s="291">
        <v>4600</v>
      </c>
      <c r="B39" s="156" t="s">
        <v>360</v>
      </c>
      <c r="C39" s="224">
        <v>0</v>
      </c>
      <c r="D39" s="224">
        <v>0</v>
      </c>
      <c r="E39" s="224">
        <f t="shared" si="0"/>
        <v>0</v>
      </c>
      <c r="F39" s="224">
        <v>0</v>
      </c>
      <c r="G39" s="224">
        <v>0</v>
      </c>
      <c r="H39" s="224">
        <f t="shared" si="1"/>
        <v>0</v>
      </c>
    </row>
    <row r="40" spans="1:8" x14ac:dyDescent="0.25">
      <c r="A40" s="291">
        <v>4700</v>
      </c>
      <c r="B40" s="156" t="s">
        <v>361</v>
      </c>
      <c r="C40" s="224">
        <v>0</v>
      </c>
      <c r="D40" s="224">
        <v>0</v>
      </c>
      <c r="E40" s="224">
        <f t="shared" si="0"/>
        <v>0</v>
      </c>
      <c r="F40" s="224">
        <v>0</v>
      </c>
      <c r="G40" s="224">
        <v>0</v>
      </c>
      <c r="H40" s="224">
        <f t="shared" si="1"/>
        <v>0</v>
      </c>
    </row>
    <row r="41" spans="1:8" x14ac:dyDescent="0.25">
      <c r="A41" s="291">
        <v>4800</v>
      </c>
      <c r="B41" s="156" t="s">
        <v>362</v>
      </c>
      <c r="C41" s="224">
        <v>0</v>
      </c>
      <c r="D41" s="224">
        <v>0</v>
      </c>
      <c r="E41" s="224">
        <f t="shared" si="0"/>
        <v>0</v>
      </c>
      <c r="F41" s="224">
        <v>0</v>
      </c>
      <c r="G41" s="224">
        <v>0</v>
      </c>
      <c r="H41" s="224">
        <f t="shared" si="1"/>
        <v>0</v>
      </c>
    </row>
    <row r="42" spans="1:8" x14ac:dyDescent="0.25">
      <c r="A42" s="291">
        <v>4900</v>
      </c>
      <c r="B42" s="156" t="s">
        <v>363</v>
      </c>
      <c r="C42" s="224">
        <v>0</v>
      </c>
      <c r="D42" s="224">
        <v>0</v>
      </c>
      <c r="E42" s="224">
        <f t="shared" si="0"/>
        <v>0</v>
      </c>
      <c r="F42" s="224">
        <v>0</v>
      </c>
      <c r="G42" s="224">
        <v>0</v>
      </c>
      <c r="H42" s="224">
        <f t="shared" si="1"/>
        <v>0</v>
      </c>
    </row>
    <row r="43" spans="1:8" x14ac:dyDescent="0.25">
      <c r="A43" s="299" t="s">
        <v>364</v>
      </c>
      <c r="B43" s="298"/>
      <c r="C43" s="223">
        <f>SUM(C44:C52)</f>
        <v>44500</v>
      </c>
      <c r="D43" s="223">
        <f>SUM(D44:D52)</f>
        <v>5148376.58</v>
      </c>
      <c r="E43" s="223">
        <f t="shared" si="0"/>
        <v>5192876.58</v>
      </c>
      <c r="F43" s="223">
        <f>SUM(F44:F52)</f>
        <v>217978.02000000002</v>
      </c>
      <c r="G43" s="223">
        <f>SUM(G44:G52)</f>
        <v>217978.02000000002</v>
      </c>
      <c r="H43" s="223">
        <f t="shared" si="1"/>
        <v>4974898.5600000005</v>
      </c>
    </row>
    <row r="44" spans="1:8" x14ac:dyDescent="0.25">
      <c r="A44" s="291">
        <v>5100</v>
      </c>
      <c r="B44" s="156" t="s">
        <v>365</v>
      </c>
      <c r="C44" s="224">
        <v>27000</v>
      </c>
      <c r="D44" s="224">
        <v>4229377.83</v>
      </c>
      <c r="E44" s="224">
        <f t="shared" si="0"/>
        <v>4256377.83</v>
      </c>
      <c r="F44" s="224">
        <v>170746.66</v>
      </c>
      <c r="G44" s="224">
        <v>170746.66</v>
      </c>
      <c r="H44" s="224">
        <f t="shared" si="1"/>
        <v>4085631.17</v>
      </c>
    </row>
    <row r="45" spans="1:8" x14ac:dyDescent="0.25">
      <c r="A45" s="291">
        <v>5200</v>
      </c>
      <c r="B45" s="156" t="s">
        <v>366</v>
      </c>
      <c r="C45" s="224">
        <v>0</v>
      </c>
      <c r="D45" s="224">
        <v>0</v>
      </c>
      <c r="E45" s="224">
        <f t="shared" si="0"/>
        <v>0</v>
      </c>
      <c r="F45" s="224">
        <v>0</v>
      </c>
      <c r="G45" s="224">
        <v>0</v>
      </c>
      <c r="H45" s="224">
        <f t="shared" si="1"/>
        <v>0</v>
      </c>
    </row>
    <row r="46" spans="1:8" x14ac:dyDescent="0.25">
      <c r="A46" s="291">
        <v>5300</v>
      </c>
      <c r="B46" s="156" t="s">
        <v>367</v>
      </c>
      <c r="C46" s="224">
        <v>0</v>
      </c>
      <c r="D46" s="224">
        <v>0</v>
      </c>
      <c r="E46" s="224">
        <f t="shared" si="0"/>
        <v>0</v>
      </c>
      <c r="F46" s="224">
        <v>0</v>
      </c>
      <c r="G46" s="224">
        <v>0</v>
      </c>
      <c r="H46" s="224">
        <f t="shared" si="1"/>
        <v>0</v>
      </c>
    </row>
    <row r="47" spans="1:8" x14ac:dyDescent="0.25">
      <c r="A47" s="291">
        <v>5400</v>
      </c>
      <c r="B47" s="156" t="s">
        <v>368</v>
      </c>
      <c r="C47" s="224">
        <v>0</v>
      </c>
      <c r="D47" s="224">
        <v>0</v>
      </c>
      <c r="E47" s="224">
        <f t="shared" si="0"/>
        <v>0</v>
      </c>
      <c r="F47" s="224">
        <v>0</v>
      </c>
      <c r="G47" s="224">
        <v>0</v>
      </c>
      <c r="H47" s="224">
        <f t="shared" si="1"/>
        <v>0</v>
      </c>
    </row>
    <row r="48" spans="1:8" x14ac:dyDescent="0.25">
      <c r="A48" s="291">
        <v>5500</v>
      </c>
      <c r="B48" s="156" t="s">
        <v>369</v>
      </c>
      <c r="C48" s="224">
        <v>0</v>
      </c>
      <c r="D48" s="224">
        <v>0</v>
      </c>
      <c r="E48" s="224">
        <f t="shared" si="0"/>
        <v>0</v>
      </c>
      <c r="F48" s="224">
        <v>0</v>
      </c>
      <c r="G48" s="224">
        <v>0</v>
      </c>
      <c r="H48" s="224">
        <f t="shared" si="1"/>
        <v>0</v>
      </c>
    </row>
    <row r="49" spans="1:8" x14ac:dyDescent="0.25">
      <c r="A49" s="291">
        <v>5600</v>
      </c>
      <c r="B49" s="156" t="s">
        <v>370</v>
      </c>
      <c r="C49" s="224">
        <v>17500</v>
      </c>
      <c r="D49" s="224">
        <v>918998.75</v>
      </c>
      <c r="E49" s="224">
        <f t="shared" si="0"/>
        <v>936498.75</v>
      </c>
      <c r="F49" s="224">
        <v>47231.360000000001</v>
      </c>
      <c r="G49" s="224">
        <v>47231.360000000001</v>
      </c>
      <c r="H49" s="224">
        <f t="shared" si="1"/>
        <v>889267.39</v>
      </c>
    </row>
    <row r="50" spans="1:8" x14ac:dyDescent="0.25">
      <c r="A50" s="291">
        <v>5700</v>
      </c>
      <c r="B50" s="156" t="s">
        <v>371</v>
      </c>
      <c r="C50" s="224">
        <v>0</v>
      </c>
      <c r="D50" s="224">
        <v>0</v>
      </c>
      <c r="E50" s="224">
        <f t="shared" si="0"/>
        <v>0</v>
      </c>
      <c r="F50" s="224">
        <v>0</v>
      </c>
      <c r="G50" s="224">
        <v>0</v>
      </c>
      <c r="H50" s="224">
        <f t="shared" si="1"/>
        <v>0</v>
      </c>
    </row>
    <row r="51" spans="1:8" x14ac:dyDescent="0.25">
      <c r="A51" s="291">
        <v>5800</v>
      </c>
      <c r="B51" s="156" t="s">
        <v>372</v>
      </c>
      <c r="C51" s="224">
        <v>0</v>
      </c>
      <c r="D51" s="224">
        <v>0</v>
      </c>
      <c r="E51" s="224">
        <f t="shared" si="0"/>
        <v>0</v>
      </c>
      <c r="F51" s="224">
        <v>0</v>
      </c>
      <c r="G51" s="224">
        <v>0</v>
      </c>
      <c r="H51" s="224">
        <f t="shared" si="1"/>
        <v>0</v>
      </c>
    </row>
    <row r="52" spans="1:8" x14ac:dyDescent="0.25">
      <c r="A52" s="291">
        <v>5900</v>
      </c>
      <c r="B52" s="156" t="s">
        <v>373</v>
      </c>
      <c r="C52" s="224">
        <v>0</v>
      </c>
      <c r="D52" s="224">
        <v>0</v>
      </c>
      <c r="E52" s="224">
        <f t="shared" si="0"/>
        <v>0</v>
      </c>
      <c r="F52" s="224">
        <v>0</v>
      </c>
      <c r="G52" s="224">
        <v>0</v>
      </c>
      <c r="H52" s="224">
        <f t="shared" si="1"/>
        <v>0</v>
      </c>
    </row>
    <row r="53" spans="1:8" x14ac:dyDescent="0.25">
      <c r="A53" s="299" t="s">
        <v>374</v>
      </c>
      <c r="B53" s="298"/>
      <c r="C53" s="223">
        <f>SUM(C54:C56)</f>
        <v>0</v>
      </c>
      <c r="D53" s="223">
        <f>SUM(D54:D56)</f>
        <v>1700000</v>
      </c>
      <c r="E53" s="223">
        <f t="shared" si="0"/>
        <v>1700000</v>
      </c>
      <c r="F53" s="223">
        <f>SUM(F54:F56)</f>
        <v>1647196.38</v>
      </c>
      <c r="G53" s="223">
        <f>SUM(G54:G56)</f>
        <v>1647196.38</v>
      </c>
      <c r="H53" s="223">
        <f t="shared" si="1"/>
        <v>52803.620000000112</v>
      </c>
    </row>
    <row r="54" spans="1:8" x14ac:dyDescent="0.25">
      <c r="A54" s="291">
        <v>6100</v>
      </c>
      <c r="B54" s="156" t="s">
        <v>375</v>
      </c>
      <c r="C54" s="224">
        <v>0</v>
      </c>
      <c r="D54" s="224">
        <v>0</v>
      </c>
      <c r="E54" s="224">
        <f t="shared" si="0"/>
        <v>0</v>
      </c>
      <c r="F54" s="224">
        <v>0</v>
      </c>
      <c r="G54" s="224">
        <v>0</v>
      </c>
      <c r="H54" s="224">
        <f t="shared" si="1"/>
        <v>0</v>
      </c>
    </row>
    <row r="55" spans="1:8" x14ac:dyDescent="0.25">
      <c r="A55" s="291">
        <v>6200</v>
      </c>
      <c r="B55" s="156" t="s">
        <v>376</v>
      </c>
      <c r="C55" s="224">
        <v>0</v>
      </c>
      <c r="D55" s="224">
        <v>1700000</v>
      </c>
      <c r="E55" s="224">
        <f t="shared" si="0"/>
        <v>1700000</v>
      </c>
      <c r="F55" s="224">
        <v>1647196.38</v>
      </c>
      <c r="G55" s="224">
        <v>1647196.38</v>
      </c>
      <c r="H55" s="224">
        <f t="shared" si="1"/>
        <v>52803.620000000112</v>
      </c>
    </row>
    <row r="56" spans="1:8" x14ac:dyDescent="0.25">
      <c r="A56" s="291">
        <v>6300</v>
      </c>
      <c r="B56" s="156" t="s">
        <v>377</v>
      </c>
      <c r="C56" s="224">
        <v>0</v>
      </c>
      <c r="D56" s="224">
        <v>0</v>
      </c>
      <c r="E56" s="224">
        <f t="shared" si="0"/>
        <v>0</v>
      </c>
      <c r="F56" s="224">
        <v>0</v>
      </c>
      <c r="G56" s="224">
        <v>0</v>
      </c>
      <c r="H56" s="224">
        <f t="shared" si="1"/>
        <v>0</v>
      </c>
    </row>
    <row r="57" spans="1:8" x14ac:dyDescent="0.25">
      <c r="A57" s="299" t="s">
        <v>378</v>
      </c>
      <c r="B57" s="298"/>
      <c r="C57" s="223">
        <f>SUM(C58:C64)</f>
        <v>0</v>
      </c>
      <c r="D57" s="223">
        <f>SUM(D58:D64)</f>
        <v>0</v>
      </c>
      <c r="E57" s="223">
        <f t="shared" si="0"/>
        <v>0</v>
      </c>
      <c r="F57" s="223">
        <f>SUM(F58:F64)</f>
        <v>0</v>
      </c>
      <c r="G57" s="223">
        <f>SUM(G58:G64)</f>
        <v>0</v>
      </c>
      <c r="H57" s="223">
        <f t="shared" si="1"/>
        <v>0</v>
      </c>
    </row>
    <row r="58" spans="1:8" x14ac:dyDescent="0.25">
      <c r="A58" s="291">
        <v>7100</v>
      </c>
      <c r="B58" s="156" t="s">
        <v>379</v>
      </c>
      <c r="C58" s="224">
        <v>0</v>
      </c>
      <c r="D58" s="224">
        <v>0</v>
      </c>
      <c r="E58" s="224">
        <f t="shared" si="0"/>
        <v>0</v>
      </c>
      <c r="F58" s="224">
        <v>0</v>
      </c>
      <c r="G58" s="224">
        <v>0</v>
      </c>
      <c r="H58" s="224">
        <f t="shared" si="1"/>
        <v>0</v>
      </c>
    </row>
    <row r="59" spans="1:8" x14ac:dyDescent="0.25">
      <c r="A59" s="291">
        <v>7200</v>
      </c>
      <c r="B59" s="156" t="s">
        <v>380</v>
      </c>
      <c r="C59" s="224">
        <v>0</v>
      </c>
      <c r="D59" s="224">
        <v>0</v>
      </c>
      <c r="E59" s="224">
        <f t="shared" si="0"/>
        <v>0</v>
      </c>
      <c r="F59" s="224">
        <v>0</v>
      </c>
      <c r="G59" s="224">
        <v>0</v>
      </c>
      <c r="H59" s="224">
        <f t="shared" si="1"/>
        <v>0</v>
      </c>
    </row>
    <row r="60" spans="1:8" x14ac:dyDescent="0.25">
      <c r="A60" s="291">
        <v>7300</v>
      </c>
      <c r="B60" s="156" t="s">
        <v>381</v>
      </c>
      <c r="C60" s="224">
        <v>0</v>
      </c>
      <c r="D60" s="224">
        <v>0</v>
      </c>
      <c r="E60" s="224">
        <f t="shared" si="0"/>
        <v>0</v>
      </c>
      <c r="F60" s="224">
        <v>0</v>
      </c>
      <c r="G60" s="224">
        <v>0</v>
      </c>
      <c r="H60" s="224">
        <f t="shared" si="1"/>
        <v>0</v>
      </c>
    </row>
    <row r="61" spans="1:8" x14ac:dyDescent="0.25">
      <c r="A61" s="291">
        <v>7400</v>
      </c>
      <c r="B61" s="156" t="s">
        <v>382</v>
      </c>
      <c r="C61" s="224">
        <v>0</v>
      </c>
      <c r="D61" s="224">
        <v>0</v>
      </c>
      <c r="E61" s="224">
        <f t="shared" si="0"/>
        <v>0</v>
      </c>
      <c r="F61" s="224">
        <v>0</v>
      </c>
      <c r="G61" s="224">
        <v>0</v>
      </c>
      <c r="H61" s="224">
        <f t="shared" si="1"/>
        <v>0</v>
      </c>
    </row>
    <row r="62" spans="1:8" x14ac:dyDescent="0.25">
      <c r="A62" s="291">
        <v>7500</v>
      </c>
      <c r="B62" s="156" t="s">
        <v>383</v>
      </c>
      <c r="C62" s="224">
        <v>0</v>
      </c>
      <c r="D62" s="224">
        <v>0</v>
      </c>
      <c r="E62" s="224">
        <f t="shared" si="0"/>
        <v>0</v>
      </c>
      <c r="F62" s="224">
        <v>0</v>
      </c>
      <c r="G62" s="224">
        <v>0</v>
      </c>
      <c r="H62" s="224">
        <f t="shared" si="1"/>
        <v>0</v>
      </c>
    </row>
    <row r="63" spans="1:8" x14ac:dyDescent="0.25">
      <c r="A63" s="291">
        <v>7600</v>
      </c>
      <c r="B63" s="156" t="s">
        <v>384</v>
      </c>
      <c r="C63" s="224">
        <v>0</v>
      </c>
      <c r="D63" s="224">
        <v>0</v>
      </c>
      <c r="E63" s="224">
        <f t="shared" si="0"/>
        <v>0</v>
      </c>
      <c r="F63" s="224">
        <v>0</v>
      </c>
      <c r="G63" s="224">
        <v>0</v>
      </c>
      <c r="H63" s="224">
        <f t="shared" si="1"/>
        <v>0</v>
      </c>
    </row>
    <row r="64" spans="1:8" x14ac:dyDescent="0.25">
      <c r="A64" s="291">
        <v>7900</v>
      </c>
      <c r="B64" s="156" t="s">
        <v>385</v>
      </c>
      <c r="C64" s="224">
        <v>0</v>
      </c>
      <c r="D64" s="224">
        <v>0</v>
      </c>
      <c r="E64" s="224">
        <f t="shared" si="0"/>
        <v>0</v>
      </c>
      <c r="F64" s="224">
        <v>0</v>
      </c>
      <c r="G64" s="224">
        <v>0</v>
      </c>
      <c r="H64" s="224">
        <f t="shared" si="1"/>
        <v>0</v>
      </c>
    </row>
    <row r="65" spans="1:8" x14ac:dyDescent="0.25">
      <c r="A65" s="299" t="s">
        <v>386</v>
      </c>
      <c r="B65" s="298"/>
      <c r="C65" s="223">
        <f>SUM(C66:C68)</f>
        <v>0</v>
      </c>
      <c r="D65" s="223">
        <f>SUM(D66:D68)</f>
        <v>0</v>
      </c>
      <c r="E65" s="223">
        <f t="shared" si="0"/>
        <v>0</v>
      </c>
      <c r="F65" s="223">
        <f>SUM(F66:F68)</f>
        <v>0</v>
      </c>
      <c r="G65" s="223">
        <f>SUM(G66:G68)</f>
        <v>0</v>
      </c>
      <c r="H65" s="223">
        <f t="shared" si="1"/>
        <v>0</v>
      </c>
    </row>
    <row r="66" spans="1:8" x14ac:dyDescent="0.25">
      <c r="A66" s="291">
        <v>8100</v>
      </c>
      <c r="B66" s="156" t="s">
        <v>387</v>
      </c>
      <c r="C66" s="224">
        <v>0</v>
      </c>
      <c r="D66" s="224">
        <v>0</v>
      </c>
      <c r="E66" s="224">
        <f t="shared" si="0"/>
        <v>0</v>
      </c>
      <c r="F66" s="224">
        <v>0</v>
      </c>
      <c r="G66" s="224">
        <v>0</v>
      </c>
      <c r="H66" s="224">
        <f t="shared" si="1"/>
        <v>0</v>
      </c>
    </row>
    <row r="67" spans="1:8" x14ac:dyDescent="0.25">
      <c r="A67" s="291">
        <v>8300</v>
      </c>
      <c r="B67" s="156" t="s">
        <v>388</v>
      </c>
      <c r="C67" s="224">
        <v>0</v>
      </c>
      <c r="D67" s="224">
        <v>0</v>
      </c>
      <c r="E67" s="224">
        <f t="shared" si="0"/>
        <v>0</v>
      </c>
      <c r="F67" s="224">
        <v>0</v>
      </c>
      <c r="G67" s="224">
        <v>0</v>
      </c>
      <c r="H67" s="224">
        <f t="shared" si="1"/>
        <v>0</v>
      </c>
    </row>
    <row r="68" spans="1:8" x14ac:dyDescent="0.25">
      <c r="A68" s="291">
        <v>8500</v>
      </c>
      <c r="B68" s="156" t="s">
        <v>389</v>
      </c>
      <c r="C68" s="224">
        <v>0</v>
      </c>
      <c r="D68" s="224">
        <v>0</v>
      </c>
      <c r="E68" s="224">
        <f t="shared" si="0"/>
        <v>0</v>
      </c>
      <c r="F68" s="224">
        <v>0</v>
      </c>
      <c r="G68" s="224">
        <v>0</v>
      </c>
      <c r="H68" s="224">
        <f t="shared" si="1"/>
        <v>0</v>
      </c>
    </row>
    <row r="69" spans="1:8" x14ac:dyDescent="0.25">
      <c r="A69" s="299" t="s">
        <v>390</v>
      </c>
      <c r="B69" s="298"/>
      <c r="C69" s="223">
        <f>SUM(C70:C76)</f>
        <v>0</v>
      </c>
      <c r="D69" s="223">
        <f>SUM(D70:D76)</f>
        <v>0</v>
      </c>
      <c r="E69" s="223">
        <f t="shared" si="0"/>
        <v>0</v>
      </c>
      <c r="F69" s="223">
        <f>SUM(F70:F76)</f>
        <v>0</v>
      </c>
      <c r="G69" s="223">
        <f>SUM(G70:G76)</f>
        <v>0</v>
      </c>
      <c r="H69" s="223">
        <f t="shared" si="1"/>
        <v>0</v>
      </c>
    </row>
    <row r="70" spans="1:8" x14ac:dyDescent="0.25">
      <c r="A70" s="291">
        <v>9100</v>
      </c>
      <c r="B70" s="156" t="s">
        <v>391</v>
      </c>
      <c r="C70" s="224">
        <v>0</v>
      </c>
      <c r="D70" s="224">
        <v>0</v>
      </c>
      <c r="E70" s="224">
        <f t="shared" ref="E70:E76" si="2">C70+D70</f>
        <v>0</v>
      </c>
      <c r="F70" s="224">
        <v>0</v>
      </c>
      <c r="G70" s="224">
        <v>0</v>
      </c>
      <c r="H70" s="224">
        <f t="shared" ref="H70:H76" si="3">E70-F70</f>
        <v>0</v>
      </c>
    </row>
    <row r="71" spans="1:8" x14ac:dyDescent="0.25">
      <c r="A71" s="291">
        <v>9200</v>
      </c>
      <c r="B71" s="156" t="s">
        <v>392</v>
      </c>
      <c r="C71" s="224">
        <v>0</v>
      </c>
      <c r="D71" s="224">
        <v>0</v>
      </c>
      <c r="E71" s="224">
        <f t="shared" si="2"/>
        <v>0</v>
      </c>
      <c r="F71" s="224">
        <v>0</v>
      </c>
      <c r="G71" s="224">
        <v>0</v>
      </c>
      <c r="H71" s="224">
        <f t="shared" si="3"/>
        <v>0</v>
      </c>
    </row>
    <row r="72" spans="1:8" x14ac:dyDescent="0.25">
      <c r="A72" s="291">
        <v>9300</v>
      </c>
      <c r="B72" s="156" t="s">
        <v>393</v>
      </c>
      <c r="C72" s="224">
        <v>0</v>
      </c>
      <c r="D72" s="224">
        <v>0</v>
      </c>
      <c r="E72" s="224">
        <f t="shared" si="2"/>
        <v>0</v>
      </c>
      <c r="F72" s="224">
        <v>0</v>
      </c>
      <c r="G72" s="224">
        <v>0</v>
      </c>
      <c r="H72" s="224">
        <f t="shared" si="3"/>
        <v>0</v>
      </c>
    </row>
    <row r="73" spans="1:8" x14ac:dyDescent="0.25">
      <c r="A73" s="291">
        <v>9400</v>
      </c>
      <c r="B73" s="156" t="s">
        <v>394</v>
      </c>
      <c r="C73" s="224">
        <v>0</v>
      </c>
      <c r="D73" s="224">
        <v>0</v>
      </c>
      <c r="E73" s="224">
        <f t="shared" si="2"/>
        <v>0</v>
      </c>
      <c r="F73" s="224">
        <v>0</v>
      </c>
      <c r="G73" s="224">
        <v>0</v>
      </c>
      <c r="H73" s="224">
        <f t="shared" si="3"/>
        <v>0</v>
      </c>
    </row>
    <row r="74" spans="1:8" x14ac:dyDescent="0.25">
      <c r="A74" s="291">
        <v>9500</v>
      </c>
      <c r="B74" s="156" t="s">
        <v>395</v>
      </c>
      <c r="C74" s="224">
        <v>0</v>
      </c>
      <c r="D74" s="224">
        <v>0</v>
      </c>
      <c r="E74" s="224">
        <f t="shared" si="2"/>
        <v>0</v>
      </c>
      <c r="F74" s="224">
        <v>0</v>
      </c>
      <c r="G74" s="224">
        <v>0</v>
      </c>
      <c r="H74" s="224">
        <f t="shared" si="3"/>
        <v>0</v>
      </c>
    </row>
    <row r="75" spans="1:8" x14ac:dyDescent="0.25">
      <c r="A75" s="291">
        <v>9600</v>
      </c>
      <c r="B75" s="156" t="s">
        <v>396</v>
      </c>
      <c r="C75" s="224">
        <v>0</v>
      </c>
      <c r="D75" s="224">
        <v>0</v>
      </c>
      <c r="E75" s="224">
        <f t="shared" si="2"/>
        <v>0</v>
      </c>
      <c r="F75" s="224">
        <v>0</v>
      </c>
      <c r="G75" s="224">
        <v>0</v>
      </c>
      <c r="H75" s="224">
        <f t="shared" si="3"/>
        <v>0</v>
      </c>
    </row>
    <row r="76" spans="1:8" x14ac:dyDescent="0.25">
      <c r="A76" s="290">
        <v>9900</v>
      </c>
      <c r="B76" s="159" t="s">
        <v>397</v>
      </c>
      <c r="C76" s="160">
        <v>0</v>
      </c>
      <c r="D76" s="160">
        <v>0</v>
      </c>
      <c r="E76" s="160">
        <f t="shared" si="2"/>
        <v>0</v>
      </c>
      <c r="F76" s="160">
        <v>0</v>
      </c>
      <c r="G76" s="160">
        <v>0</v>
      </c>
      <c r="H76" s="160">
        <f t="shared" si="3"/>
        <v>0</v>
      </c>
    </row>
    <row r="77" spans="1:8" x14ac:dyDescent="0.25">
      <c r="A77" s="301"/>
      <c r="B77" s="292" t="s">
        <v>227</v>
      </c>
      <c r="C77" s="164">
        <f t="shared" ref="C77:H77" si="4">SUM(C5+C13+C23+C33+C43+C53+C57+C65+C69)</f>
        <v>60646162.319999993</v>
      </c>
      <c r="D77" s="164">
        <f t="shared" si="4"/>
        <v>55891761.480000004</v>
      </c>
      <c r="E77" s="164">
        <f t="shared" si="4"/>
        <v>116537923.79999998</v>
      </c>
      <c r="F77" s="164">
        <f t="shared" si="4"/>
        <v>67221762.340000004</v>
      </c>
      <c r="G77" s="164">
        <f t="shared" si="4"/>
        <v>67221762.340000004</v>
      </c>
      <c r="H77" s="164">
        <f t="shared" si="4"/>
        <v>49316161.459999986</v>
      </c>
    </row>
    <row r="79" spans="1:8" x14ac:dyDescent="0.25">
      <c r="A79" s="300" t="s">
        <v>445</v>
      </c>
    </row>
    <row r="84" spans="2:7" x14ac:dyDescent="0.25">
      <c r="B84" s="293" t="s">
        <v>416</v>
      </c>
      <c r="C84" s="294"/>
      <c r="D84" s="294"/>
      <c r="E84" s="295"/>
      <c r="F84" s="372"/>
      <c r="G84" s="372"/>
    </row>
    <row r="85" spans="2:7" x14ac:dyDescent="0.25">
      <c r="B85" s="371" t="s">
        <v>420</v>
      </c>
      <c r="C85" s="371"/>
      <c r="D85" s="294"/>
      <c r="E85" s="371" t="s">
        <v>444</v>
      </c>
      <c r="F85" s="371"/>
      <c r="G85" s="371"/>
    </row>
    <row r="86" spans="2:7" x14ac:dyDescent="0.25">
      <c r="B86" s="371" t="s">
        <v>423</v>
      </c>
      <c r="C86" s="371"/>
      <c r="D86" s="294"/>
      <c r="E86" s="371" t="s">
        <v>475</v>
      </c>
      <c r="F86" s="371"/>
      <c r="G86" s="371"/>
    </row>
  </sheetData>
  <mergeCells count="9">
    <mergeCell ref="B86:C86"/>
    <mergeCell ref="E86:G86"/>
    <mergeCell ref="A1:H1"/>
    <mergeCell ref="A2:B4"/>
    <mergeCell ref="C2:G2"/>
    <mergeCell ref="H2:H3"/>
    <mergeCell ref="F84:G84"/>
    <mergeCell ref="B85:C85"/>
    <mergeCell ref="E85:G85"/>
  </mergeCells>
  <printOptions horizontalCentered="1"/>
  <pageMargins left="0.70866141732283472" right="0.70866141732283472" top="0.74803149606299213" bottom="0.74803149606299213" header="0.31496062992125984" footer="0.31496062992125984"/>
  <pageSetup paperSize="9" scale="3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opLeftCell="A2" workbookViewId="0">
      <selection activeCell="I26" sqref="I26"/>
    </sheetView>
  </sheetViews>
  <sheetFormatPr baseColWidth="10" defaultColWidth="10.28515625" defaultRowHeight="11.25" x14ac:dyDescent="0.2"/>
  <cols>
    <col min="1" max="1" width="2.42578125" style="101" customWidth="1"/>
    <col min="2" max="2" width="40.85546875" style="101" customWidth="1"/>
    <col min="3" max="8" width="15.7109375" style="101" customWidth="1"/>
    <col min="9" max="16384" width="10.28515625" style="101"/>
  </cols>
  <sheetData>
    <row r="1" spans="1:8" ht="50.1" customHeight="1" x14ac:dyDescent="0.2">
      <c r="A1" s="360" t="s">
        <v>481</v>
      </c>
      <c r="B1" s="361"/>
      <c r="C1" s="361"/>
      <c r="D1" s="361"/>
      <c r="E1" s="361"/>
      <c r="F1" s="361"/>
      <c r="G1" s="361"/>
      <c r="H1" s="362"/>
    </row>
    <row r="2" spans="1:8" x14ac:dyDescent="0.2">
      <c r="A2" s="363" t="s">
        <v>229</v>
      </c>
      <c r="B2" s="364"/>
      <c r="C2" s="360" t="s">
        <v>200</v>
      </c>
      <c r="D2" s="361"/>
      <c r="E2" s="361"/>
      <c r="F2" s="361"/>
      <c r="G2" s="362"/>
      <c r="H2" s="369" t="s">
        <v>201</v>
      </c>
    </row>
    <row r="3" spans="1:8" ht="24.95" customHeight="1" x14ac:dyDescent="0.2">
      <c r="A3" s="365"/>
      <c r="B3" s="366"/>
      <c r="C3" s="102" t="s">
        <v>204</v>
      </c>
      <c r="D3" s="102" t="s">
        <v>205</v>
      </c>
      <c r="E3" s="102" t="s">
        <v>206</v>
      </c>
      <c r="F3" s="102" t="s">
        <v>208</v>
      </c>
      <c r="G3" s="102" t="s">
        <v>210</v>
      </c>
      <c r="H3" s="370"/>
    </row>
    <row r="4" spans="1:8" x14ac:dyDescent="0.2">
      <c r="A4" s="367"/>
      <c r="B4" s="368"/>
      <c r="C4" s="103">
        <v>1</v>
      </c>
      <c r="D4" s="103">
        <v>2</v>
      </c>
      <c r="E4" s="103" t="s">
        <v>213</v>
      </c>
      <c r="F4" s="103">
        <v>4</v>
      </c>
      <c r="G4" s="103">
        <v>5</v>
      </c>
      <c r="H4" s="103" t="s">
        <v>333</v>
      </c>
    </row>
    <row r="5" spans="1:8" x14ac:dyDescent="0.2">
      <c r="A5" s="104"/>
      <c r="B5" s="119"/>
      <c r="C5" s="120"/>
      <c r="D5" s="120"/>
      <c r="E5" s="120"/>
      <c r="F5" s="120"/>
      <c r="G5" s="120"/>
      <c r="H5" s="120"/>
    </row>
    <row r="6" spans="1:8" x14ac:dyDescent="0.2">
      <c r="A6" s="104"/>
      <c r="B6" s="119" t="s">
        <v>307</v>
      </c>
      <c r="C6" s="121">
        <v>60601662.32</v>
      </c>
      <c r="D6" s="310">
        <v>49043384.899999999</v>
      </c>
      <c r="E6" s="121">
        <f>C6+D6</f>
        <v>109645047.22</v>
      </c>
      <c r="F6" s="312">
        <v>65356587.939999998</v>
      </c>
      <c r="G6" s="313">
        <v>65356587.939999998</v>
      </c>
      <c r="H6" s="121">
        <f>E6-F6</f>
        <v>44288459.280000001</v>
      </c>
    </row>
    <row r="7" spans="1:8" x14ac:dyDescent="0.2">
      <c r="A7" s="104"/>
      <c r="B7" s="119"/>
      <c r="C7" s="121"/>
      <c r="D7" s="284"/>
      <c r="E7" s="121"/>
      <c r="F7" s="285"/>
      <c r="G7" s="313"/>
      <c r="H7" s="121"/>
    </row>
    <row r="8" spans="1:8" x14ac:dyDescent="0.2">
      <c r="A8" s="104"/>
      <c r="B8" s="119" t="s">
        <v>308</v>
      </c>
      <c r="C8" s="121">
        <v>44500</v>
      </c>
      <c r="D8" s="311">
        <v>6848376.5800000001</v>
      </c>
      <c r="E8" s="121">
        <f>C8+D8</f>
        <v>6892876.5800000001</v>
      </c>
      <c r="F8" s="313">
        <v>1865174.4</v>
      </c>
      <c r="G8" s="313">
        <v>1865174.4</v>
      </c>
      <c r="H8" s="121">
        <f>E8-F8</f>
        <v>5027702.18</v>
      </c>
    </row>
    <row r="9" spans="1:8" x14ac:dyDescent="0.2">
      <c r="A9" s="104"/>
      <c r="B9" s="119"/>
      <c r="C9" s="121"/>
      <c r="D9" s="222"/>
      <c r="E9" s="121"/>
      <c r="F9" s="121"/>
      <c r="G9" s="121"/>
      <c r="H9" s="121"/>
    </row>
    <row r="10" spans="1:8" x14ac:dyDescent="0.2">
      <c r="A10" s="104"/>
      <c r="B10" s="119" t="s">
        <v>407</v>
      </c>
      <c r="C10" s="121"/>
      <c r="D10" s="121"/>
      <c r="E10" s="121"/>
      <c r="F10" s="121"/>
      <c r="G10" s="121"/>
      <c r="H10" s="121"/>
    </row>
    <row r="11" spans="1:8" x14ac:dyDescent="0.2">
      <c r="A11" s="104"/>
      <c r="B11" s="119"/>
      <c r="C11" s="121"/>
      <c r="D11" s="121"/>
      <c r="E11" s="121"/>
      <c r="F11" s="121"/>
      <c r="G11" s="121"/>
      <c r="H11" s="121"/>
    </row>
    <row r="12" spans="1:8" x14ac:dyDescent="0.2">
      <c r="A12" s="104"/>
      <c r="B12" s="119" t="s">
        <v>359</v>
      </c>
      <c r="C12" s="121"/>
      <c r="D12" s="121"/>
      <c r="E12" s="121"/>
      <c r="F12" s="121"/>
      <c r="G12" s="121"/>
      <c r="H12" s="121"/>
    </row>
    <row r="13" spans="1:8" x14ac:dyDescent="0.2">
      <c r="A13" s="104"/>
      <c r="B13" s="119"/>
      <c r="C13" s="121"/>
      <c r="D13" s="121"/>
      <c r="E13" s="121"/>
      <c r="F13" s="121"/>
      <c r="G13" s="121"/>
      <c r="H13" s="121"/>
    </row>
    <row r="14" spans="1:8" x14ac:dyDescent="0.2">
      <c r="A14" s="104"/>
      <c r="B14" s="119" t="s">
        <v>387</v>
      </c>
      <c r="C14" s="121"/>
      <c r="D14" s="121"/>
      <c r="E14" s="121"/>
      <c r="F14" s="121"/>
      <c r="G14" s="121"/>
      <c r="H14" s="121"/>
    </row>
    <row r="15" spans="1:8" x14ac:dyDescent="0.2">
      <c r="A15" s="106"/>
      <c r="B15" s="122"/>
      <c r="C15" s="226"/>
      <c r="D15" s="226"/>
      <c r="E15" s="226"/>
      <c r="F15" s="226"/>
      <c r="G15" s="226"/>
      <c r="H15" s="226"/>
    </row>
    <row r="16" spans="1:8" x14ac:dyDescent="0.2">
      <c r="A16" s="123"/>
      <c r="B16" s="107" t="s">
        <v>227</v>
      </c>
      <c r="C16" s="108">
        <f>C6+C8</f>
        <v>60646162.32</v>
      </c>
      <c r="D16" s="108">
        <f t="shared" ref="D16:H16" si="0">D6+D8</f>
        <v>55891761.479999997</v>
      </c>
      <c r="E16" s="108">
        <f t="shared" si="0"/>
        <v>116537923.8</v>
      </c>
      <c r="F16" s="108">
        <f t="shared" si="0"/>
        <v>67221762.340000004</v>
      </c>
      <c r="G16" s="108">
        <f t="shared" si="0"/>
        <v>67221762.340000004</v>
      </c>
      <c r="H16" s="108">
        <f t="shared" si="0"/>
        <v>49316161.460000001</v>
      </c>
    </row>
    <row r="18" spans="1:8" x14ac:dyDescent="0.2">
      <c r="A18" s="109" t="s">
        <v>228</v>
      </c>
      <c r="B18" s="109"/>
      <c r="C18" s="109"/>
      <c r="D18" s="109"/>
      <c r="E18" s="109"/>
      <c r="F18" s="109"/>
      <c r="G18" s="109"/>
      <c r="H18" s="109"/>
    </row>
    <row r="25" spans="1:8" x14ac:dyDescent="0.2">
      <c r="B25" s="373" t="s">
        <v>416</v>
      </c>
      <c r="C25" s="373"/>
      <c r="E25" s="346"/>
      <c r="F25" s="346"/>
      <c r="G25" s="346"/>
    </row>
    <row r="26" spans="1:8" x14ac:dyDescent="0.2">
      <c r="B26" s="343" t="s">
        <v>420</v>
      </c>
      <c r="C26" s="343"/>
      <c r="E26" s="288"/>
      <c r="F26" s="308" t="s">
        <v>444</v>
      </c>
      <c r="G26" s="308"/>
    </row>
    <row r="27" spans="1:8" ht="14.45" customHeight="1" x14ac:dyDescent="0.2">
      <c r="B27" s="343" t="s">
        <v>423</v>
      </c>
      <c r="C27" s="343"/>
      <c r="E27" s="374" t="s">
        <v>475</v>
      </c>
      <c r="F27" s="374"/>
      <c r="G27" s="374"/>
      <c r="H27" s="307"/>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opLeftCell="A18" workbookViewId="0">
      <selection activeCell="F42" sqref="F42"/>
    </sheetView>
  </sheetViews>
  <sheetFormatPr baseColWidth="10" defaultColWidth="10.28515625" defaultRowHeight="11.25" x14ac:dyDescent="0.2"/>
  <cols>
    <col min="1" max="1" width="4.140625" style="124" customWidth="1"/>
    <col min="2" max="2" width="56.42578125" style="124" customWidth="1"/>
    <col min="3" max="4" width="15.7109375" style="124" customWidth="1"/>
    <col min="5" max="5" width="16.42578125" style="124" bestFit="1" customWidth="1"/>
    <col min="6" max="6" width="18.5703125" style="124" customWidth="1"/>
    <col min="7" max="7" width="17.5703125" style="124" customWidth="1"/>
    <col min="8" max="8" width="15.7109375" style="124" customWidth="1"/>
    <col min="9" max="16384" width="10.28515625" style="124"/>
  </cols>
  <sheetData>
    <row r="1" spans="1:8" ht="50.1" customHeight="1" x14ac:dyDescent="0.2">
      <c r="A1" s="360" t="s">
        <v>482</v>
      </c>
      <c r="B1" s="361"/>
      <c r="C1" s="361"/>
      <c r="D1" s="361"/>
      <c r="E1" s="361"/>
      <c r="F1" s="361"/>
      <c r="G1" s="361"/>
      <c r="H1" s="362"/>
    </row>
    <row r="2" spans="1:8" x14ac:dyDescent="0.2">
      <c r="A2" s="363" t="s">
        <v>229</v>
      </c>
      <c r="B2" s="364"/>
      <c r="C2" s="360" t="s">
        <v>200</v>
      </c>
      <c r="D2" s="361"/>
      <c r="E2" s="361"/>
      <c r="F2" s="361"/>
      <c r="G2" s="362"/>
      <c r="H2" s="369" t="s">
        <v>201</v>
      </c>
    </row>
    <row r="3" spans="1:8" ht="24.95" customHeight="1" x14ac:dyDescent="0.2">
      <c r="A3" s="365"/>
      <c r="B3" s="366"/>
      <c r="C3" s="102" t="s">
        <v>204</v>
      </c>
      <c r="D3" s="102" t="s">
        <v>205</v>
      </c>
      <c r="E3" s="102" t="s">
        <v>206</v>
      </c>
      <c r="F3" s="102" t="s">
        <v>208</v>
      </c>
      <c r="G3" s="102" t="s">
        <v>210</v>
      </c>
      <c r="H3" s="370"/>
    </row>
    <row r="4" spans="1:8" x14ac:dyDescent="0.2">
      <c r="A4" s="367"/>
      <c r="B4" s="368"/>
      <c r="C4" s="103">
        <v>1</v>
      </c>
      <c r="D4" s="103">
        <v>2</v>
      </c>
      <c r="E4" s="103" t="s">
        <v>213</v>
      </c>
      <c r="F4" s="103">
        <v>4</v>
      </c>
      <c r="G4" s="103">
        <v>5</v>
      </c>
      <c r="H4" s="103" t="s">
        <v>333</v>
      </c>
    </row>
    <row r="5" spans="1:8" x14ac:dyDescent="0.2">
      <c r="A5" s="125"/>
      <c r="B5" s="126"/>
      <c r="C5" s="220">
        <f>SUM(C6:C13)</f>
        <v>575845.26</v>
      </c>
      <c r="D5" s="220">
        <f t="shared" ref="D5:H5" si="0">SUM(D6:D13)</f>
        <v>575494.69999999995</v>
      </c>
      <c r="E5" s="220">
        <f t="shared" si="0"/>
        <v>1151339.96</v>
      </c>
      <c r="F5" s="220">
        <f t="shared" si="0"/>
        <v>815962.03</v>
      </c>
      <c r="G5" s="220">
        <f t="shared" si="0"/>
        <v>815962.03</v>
      </c>
      <c r="H5" s="220">
        <f t="shared" si="0"/>
        <v>335377.92999999993</v>
      </c>
    </row>
    <row r="6" spans="1:8" x14ac:dyDescent="0.2">
      <c r="A6" s="127" t="s">
        <v>278</v>
      </c>
      <c r="B6" s="128"/>
      <c r="C6" s="105"/>
      <c r="D6" s="105"/>
      <c r="E6" s="105"/>
      <c r="F6" s="105"/>
      <c r="G6" s="105"/>
      <c r="H6" s="105"/>
    </row>
    <row r="7" spans="1:8" x14ac:dyDescent="0.2">
      <c r="A7" s="129"/>
      <c r="B7" s="130" t="s">
        <v>279</v>
      </c>
      <c r="C7" s="105"/>
      <c r="D7" s="105"/>
      <c r="E7" s="105"/>
      <c r="F7" s="105"/>
      <c r="G7" s="105"/>
      <c r="H7" s="105"/>
    </row>
    <row r="8" spans="1:8" x14ac:dyDescent="0.2">
      <c r="A8" s="129"/>
      <c r="B8" s="130" t="s">
        <v>280</v>
      </c>
      <c r="C8" s="105"/>
      <c r="D8" s="105"/>
      <c r="E8" s="105"/>
      <c r="F8" s="105"/>
      <c r="G8" s="105"/>
      <c r="H8" s="105"/>
    </row>
    <row r="9" spans="1:8" x14ac:dyDescent="0.2">
      <c r="A9" s="129"/>
      <c r="B9" s="130" t="s">
        <v>408</v>
      </c>
      <c r="C9" s="257">
        <v>575845.26</v>
      </c>
      <c r="D9" s="256">
        <v>575494.69999999995</v>
      </c>
      <c r="E9" s="105">
        <f>+C9+D9</f>
        <v>1151339.96</v>
      </c>
      <c r="F9" s="317">
        <v>815962.03</v>
      </c>
      <c r="G9" s="318">
        <v>815962.03</v>
      </c>
      <c r="H9" s="105">
        <f>+E9-G9</f>
        <v>335377.92999999993</v>
      </c>
    </row>
    <row r="10" spans="1:8" x14ac:dyDescent="0.2">
      <c r="A10" s="129"/>
      <c r="B10" s="130" t="s">
        <v>281</v>
      </c>
      <c r="C10" s="105"/>
      <c r="D10" s="105"/>
      <c r="E10" s="105"/>
      <c r="F10" s="105"/>
      <c r="G10" s="105"/>
      <c r="H10" s="105"/>
    </row>
    <row r="11" spans="1:8" x14ac:dyDescent="0.2">
      <c r="A11" s="129"/>
      <c r="B11" s="130" t="s">
        <v>282</v>
      </c>
      <c r="C11" s="105"/>
      <c r="D11" s="105"/>
      <c r="E11" s="105"/>
      <c r="F11" s="105"/>
      <c r="G11" s="105"/>
      <c r="H11" s="105"/>
    </row>
    <row r="12" spans="1:8" x14ac:dyDescent="0.2">
      <c r="A12" s="129"/>
      <c r="B12" s="130" t="s">
        <v>283</v>
      </c>
      <c r="C12" s="105"/>
      <c r="D12" s="105"/>
      <c r="E12" s="105"/>
      <c r="F12" s="105"/>
      <c r="G12" s="105"/>
      <c r="H12" s="105"/>
    </row>
    <row r="13" spans="1:8" x14ac:dyDescent="0.2">
      <c r="A13" s="129"/>
      <c r="B13" s="130" t="s">
        <v>284</v>
      </c>
      <c r="C13" s="105"/>
      <c r="D13" s="105"/>
      <c r="E13" s="105"/>
      <c r="F13" s="105"/>
      <c r="G13" s="105"/>
      <c r="H13" s="105"/>
    </row>
    <row r="14" spans="1:8" x14ac:dyDescent="0.2">
      <c r="A14" s="129"/>
      <c r="B14" s="130" t="s">
        <v>285</v>
      </c>
      <c r="C14" s="105"/>
      <c r="D14" s="105"/>
      <c r="E14" s="105"/>
      <c r="F14" s="105"/>
      <c r="G14" s="105"/>
      <c r="H14" s="105"/>
    </row>
    <row r="15" spans="1:8" x14ac:dyDescent="0.2">
      <c r="A15" s="131"/>
      <c r="B15" s="130"/>
      <c r="C15" s="105"/>
      <c r="D15" s="105"/>
      <c r="E15" s="105"/>
      <c r="F15" s="105"/>
      <c r="G15" s="105"/>
      <c r="H15" s="105"/>
    </row>
    <row r="16" spans="1:8" x14ac:dyDescent="0.2">
      <c r="A16" s="127" t="s">
        <v>286</v>
      </c>
      <c r="B16" s="132"/>
      <c r="C16" s="221">
        <f>SUM(C17:C21)</f>
        <v>60070317.060000002</v>
      </c>
      <c r="D16" s="221">
        <f t="shared" ref="D16:H16" si="1">SUM(D17:D21)</f>
        <v>55316266.780000001</v>
      </c>
      <c r="E16" s="221">
        <f t="shared" si="1"/>
        <v>115386583.84</v>
      </c>
      <c r="F16" s="221">
        <f t="shared" si="1"/>
        <v>66405800.310000002</v>
      </c>
      <c r="G16" s="221">
        <f t="shared" si="1"/>
        <v>66405800.310000002</v>
      </c>
      <c r="H16" s="221">
        <f t="shared" si="1"/>
        <v>48980783.530000001</v>
      </c>
    </row>
    <row r="17" spans="1:8" x14ac:dyDescent="0.2">
      <c r="A17" s="129"/>
      <c r="B17" s="130" t="s">
        <v>287</v>
      </c>
      <c r="C17" s="105"/>
      <c r="D17" s="105"/>
      <c r="E17" s="105"/>
      <c r="F17" s="105"/>
      <c r="G17" s="105"/>
      <c r="H17" s="105"/>
    </row>
    <row r="18" spans="1:8" x14ac:dyDescent="0.2">
      <c r="A18" s="129"/>
      <c r="B18" s="130" t="s">
        <v>288</v>
      </c>
      <c r="C18" s="105"/>
      <c r="D18" s="105"/>
      <c r="E18" s="105"/>
      <c r="F18" s="105"/>
      <c r="G18" s="105"/>
      <c r="H18" s="105"/>
    </row>
    <row r="19" spans="1:8" x14ac:dyDescent="0.2">
      <c r="A19" s="129"/>
      <c r="B19" s="130" t="s">
        <v>289</v>
      </c>
      <c r="C19" s="105"/>
      <c r="D19" s="105"/>
      <c r="E19" s="105"/>
      <c r="F19" s="105"/>
      <c r="G19" s="105"/>
      <c r="H19" s="105"/>
    </row>
    <row r="20" spans="1:8" x14ac:dyDescent="0.2">
      <c r="A20" s="129"/>
      <c r="B20" s="130" t="s">
        <v>290</v>
      </c>
      <c r="C20" s="105"/>
      <c r="D20" s="105"/>
      <c r="E20" s="286"/>
      <c r="F20" s="105"/>
      <c r="G20" s="105"/>
      <c r="H20" s="105"/>
    </row>
    <row r="21" spans="1:8" x14ac:dyDescent="0.2">
      <c r="A21" s="129"/>
      <c r="B21" s="130" t="s">
        <v>291</v>
      </c>
      <c r="C21" s="258">
        <v>60070317.060000002</v>
      </c>
      <c r="D21" s="314">
        <v>55316266.780000001</v>
      </c>
      <c r="E21" s="286">
        <f>+C21+D21</f>
        <v>115386583.84</v>
      </c>
      <c r="F21" s="315">
        <v>66405800.310000002</v>
      </c>
      <c r="G21" s="316">
        <v>66405800.310000002</v>
      </c>
      <c r="H21" s="105">
        <f>+E21-G21</f>
        <v>48980783.530000001</v>
      </c>
    </row>
    <row r="22" spans="1:8" ht="12.75" x14ac:dyDescent="0.2">
      <c r="A22" s="129"/>
      <c r="B22" s="130" t="s">
        <v>292</v>
      </c>
      <c r="C22" s="225"/>
      <c r="D22" s="225"/>
      <c r="E22" s="225"/>
      <c r="F22" s="228"/>
      <c r="G22" s="225"/>
      <c r="H22" s="225"/>
    </row>
    <row r="23" spans="1:8" x14ac:dyDescent="0.2">
      <c r="A23" s="129"/>
      <c r="B23" s="130" t="s">
        <v>293</v>
      </c>
      <c r="C23" s="105"/>
      <c r="D23" s="105"/>
      <c r="E23" s="105"/>
      <c r="F23" s="105"/>
      <c r="G23" s="105"/>
      <c r="H23" s="105"/>
    </row>
    <row r="24" spans="1:8" x14ac:dyDescent="0.2">
      <c r="A24" s="131"/>
      <c r="B24" s="130"/>
      <c r="C24" s="105"/>
      <c r="D24" s="105"/>
      <c r="E24" s="105"/>
      <c r="F24" s="105"/>
      <c r="G24" s="105"/>
      <c r="H24" s="105"/>
    </row>
    <row r="25" spans="1:8" x14ac:dyDescent="0.2">
      <c r="A25" s="127" t="s">
        <v>294</v>
      </c>
      <c r="B25" s="132"/>
      <c r="C25" s="105"/>
      <c r="D25" s="105"/>
      <c r="E25" s="105"/>
      <c r="F25" s="105"/>
      <c r="G25" s="105"/>
      <c r="H25" s="105"/>
    </row>
    <row r="26" spans="1:8" x14ac:dyDescent="0.2">
      <c r="A26" s="129"/>
      <c r="B26" s="130" t="s">
        <v>295</v>
      </c>
      <c r="C26" s="105"/>
      <c r="D26" s="105"/>
      <c r="E26" s="105"/>
      <c r="F26" s="105"/>
      <c r="G26" s="105"/>
      <c r="H26" s="105"/>
    </row>
    <row r="27" spans="1:8" x14ac:dyDescent="0.2">
      <c r="A27" s="129"/>
      <c r="B27" s="130" t="s">
        <v>296</v>
      </c>
      <c r="C27" s="105"/>
      <c r="D27" s="105"/>
      <c r="E27" s="105"/>
      <c r="F27" s="105"/>
      <c r="G27" s="105"/>
      <c r="H27" s="105"/>
    </row>
    <row r="28" spans="1:8" x14ac:dyDescent="0.2">
      <c r="A28" s="129"/>
      <c r="B28" s="130" t="s">
        <v>297</v>
      </c>
      <c r="C28" s="105"/>
      <c r="D28" s="105"/>
      <c r="E28" s="105"/>
      <c r="F28" s="105"/>
      <c r="G28" s="105"/>
      <c r="H28" s="105"/>
    </row>
    <row r="29" spans="1:8" x14ac:dyDescent="0.2">
      <c r="A29" s="129"/>
      <c r="B29" s="130" t="s">
        <v>298</v>
      </c>
      <c r="C29" s="105"/>
      <c r="D29" s="105"/>
      <c r="E29" s="105"/>
      <c r="F29" s="105"/>
      <c r="G29" s="105"/>
      <c r="H29" s="105"/>
    </row>
    <row r="30" spans="1:8" x14ac:dyDescent="0.2">
      <c r="A30" s="129"/>
      <c r="B30" s="130" t="s">
        <v>299</v>
      </c>
      <c r="C30" s="105"/>
      <c r="D30" s="105"/>
      <c r="E30" s="105"/>
      <c r="F30" s="105"/>
      <c r="G30" s="105"/>
      <c r="H30" s="105"/>
    </row>
    <row r="31" spans="1:8" x14ac:dyDescent="0.2">
      <c r="A31" s="129"/>
      <c r="B31" s="130" t="s">
        <v>300</v>
      </c>
      <c r="C31" s="105"/>
      <c r="D31" s="105"/>
      <c r="E31" s="105"/>
      <c r="F31" s="105"/>
      <c r="G31" s="105"/>
      <c r="H31" s="105"/>
    </row>
    <row r="32" spans="1:8" x14ac:dyDescent="0.2">
      <c r="A32" s="129"/>
      <c r="B32" s="130" t="s">
        <v>301</v>
      </c>
      <c r="C32" s="105"/>
      <c r="D32" s="105"/>
      <c r="E32" s="105"/>
      <c r="F32" s="105"/>
      <c r="G32" s="105"/>
      <c r="H32" s="105"/>
    </row>
    <row r="33" spans="1:8" x14ac:dyDescent="0.2">
      <c r="A33" s="129"/>
      <c r="B33" s="130" t="s">
        <v>302</v>
      </c>
      <c r="C33" s="105"/>
      <c r="D33" s="105"/>
      <c r="E33" s="105"/>
      <c r="F33" s="105"/>
      <c r="G33" s="105"/>
      <c r="H33" s="105"/>
    </row>
    <row r="34" spans="1:8" x14ac:dyDescent="0.2">
      <c r="A34" s="129"/>
      <c r="B34" s="130" t="s">
        <v>303</v>
      </c>
      <c r="C34" s="105"/>
      <c r="D34" s="105"/>
      <c r="E34" s="105"/>
      <c r="F34" s="105"/>
      <c r="G34" s="105"/>
      <c r="H34" s="105"/>
    </row>
    <row r="35" spans="1:8" x14ac:dyDescent="0.2">
      <c r="A35" s="131"/>
      <c r="B35" s="130"/>
      <c r="C35" s="105"/>
      <c r="D35" s="105"/>
      <c r="E35" s="105"/>
      <c r="F35" s="105"/>
      <c r="G35" s="105"/>
      <c r="H35" s="105"/>
    </row>
    <row r="36" spans="1:8" x14ac:dyDescent="0.2">
      <c r="A36" s="127" t="s">
        <v>304</v>
      </c>
      <c r="B36" s="132"/>
      <c r="C36" s="105"/>
      <c r="D36" s="105"/>
      <c r="E36" s="105"/>
      <c r="F36" s="105"/>
      <c r="G36" s="105"/>
      <c r="H36" s="105"/>
    </row>
    <row r="37" spans="1:8" x14ac:dyDescent="0.2">
      <c r="A37" s="129"/>
      <c r="B37" s="130" t="s">
        <v>409</v>
      </c>
      <c r="C37" s="105"/>
      <c r="D37" s="105"/>
      <c r="E37" s="105"/>
      <c r="F37" s="105"/>
      <c r="G37" s="105"/>
      <c r="H37" s="105"/>
    </row>
    <row r="38" spans="1:8" ht="22.5" x14ac:dyDescent="0.2">
      <c r="A38" s="129"/>
      <c r="B38" s="130" t="s">
        <v>410</v>
      </c>
      <c r="C38" s="105"/>
      <c r="D38" s="105"/>
      <c r="E38" s="105"/>
      <c r="F38" s="105"/>
      <c r="G38" s="105"/>
      <c r="H38" s="105"/>
    </row>
    <row r="39" spans="1:8" x14ac:dyDescent="0.2">
      <c r="A39" s="129"/>
      <c r="B39" s="130" t="s">
        <v>305</v>
      </c>
      <c r="C39" s="105"/>
      <c r="D39" s="105"/>
      <c r="E39" s="105"/>
      <c r="F39" s="105"/>
      <c r="G39" s="105"/>
      <c r="H39" s="105"/>
    </row>
    <row r="40" spans="1:8" x14ac:dyDescent="0.2">
      <c r="A40" s="129"/>
      <c r="B40" s="130" t="s">
        <v>306</v>
      </c>
      <c r="C40" s="105"/>
      <c r="D40" s="105"/>
      <c r="E40" s="105"/>
      <c r="F40" s="105"/>
      <c r="G40" s="105"/>
      <c r="H40" s="105"/>
    </row>
    <row r="41" spans="1:8" x14ac:dyDescent="0.2">
      <c r="A41" s="131"/>
      <c r="B41" s="130"/>
      <c r="C41" s="105"/>
      <c r="D41" s="105"/>
      <c r="E41" s="105"/>
      <c r="F41" s="105"/>
      <c r="G41" s="105"/>
      <c r="H41" s="105"/>
    </row>
    <row r="42" spans="1:8" ht="12.75" x14ac:dyDescent="0.2">
      <c r="A42" s="133"/>
      <c r="B42" s="116" t="s">
        <v>227</v>
      </c>
      <c r="C42" s="227">
        <f>C5+C16</f>
        <v>60646162.32</v>
      </c>
      <c r="D42" s="227">
        <f t="shared" ref="D42:H42" si="2">D5+D16</f>
        <v>55891761.480000004</v>
      </c>
      <c r="E42" s="227">
        <f t="shared" si="2"/>
        <v>116537923.8</v>
      </c>
      <c r="F42" s="227">
        <f t="shared" si="2"/>
        <v>67221762.340000004</v>
      </c>
      <c r="G42" s="227">
        <f t="shared" si="2"/>
        <v>67221762.340000004</v>
      </c>
      <c r="H42" s="227">
        <f t="shared" si="2"/>
        <v>49316161.460000001</v>
      </c>
    </row>
    <row r="43" spans="1:8" x14ac:dyDescent="0.2">
      <c r="A43" s="109"/>
      <c r="B43" s="109"/>
      <c r="C43" s="109"/>
      <c r="D43" s="109"/>
      <c r="E43" s="109"/>
      <c r="F43" s="109"/>
      <c r="G43" s="109"/>
      <c r="H43" s="109"/>
    </row>
    <row r="44" spans="1:8" x14ac:dyDescent="0.2">
      <c r="A44" s="109" t="s">
        <v>228</v>
      </c>
      <c r="B44" s="109"/>
      <c r="C44" s="109"/>
      <c r="D44" s="109"/>
      <c r="E44" s="109"/>
      <c r="F44" s="109"/>
      <c r="G44" s="109"/>
      <c r="H44" s="109"/>
    </row>
    <row r="45" spans="1:8" x14ac:dyDescent="0.2">
      <c r="A45" s="109"/>
      <c r="B45" s="109"/>
      <c r="C45" s="109"/>
      <c r="D45" s="109"/>
      <c r="E45" s="109"/>
      <c r="F45" s="109"/>
      <c r="G45" s="109"/>
      <c r="H45" s="109"/>
    </row>
    <row r="54" spans="2:7" x14ac:dyDescent="0.2">
      <c r="B54" s="373" t="s">
        <v>416</v>
      </c>
      <c r="C54" s="373"/>
      <c r="F54" s="346"/>
      <c r="G54" s="346"/>
    </row>
    <row r="55" spans="2:7" x14ac:dyDescent="0.2">
      <c r="B55" s="343" t="s">
        <v>420</v>
      </c>
      <c r="C55" s="343"/>
      <c r="F55" s="375" t="s">
        <v>444</v>
      </c>
      <c r="G55" s="375"/>
    </row>
    <row r="56" spans="2:7" x14ac:dyDescent="0.2">
      <c r="B56" s="343" t="s">
        <v>423</v>
      </c>
      <c r="C56" s="343"/>
      <c r="F56" s="343" t="s">
        <v>475</v>
      </c>
      <c r="G56" s="34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8"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2" workbookViewId="0">
      <selection activeCell="J27" sqref="J27"/>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76" t="s">
        <v>259</v>
      </c>
      <c r="C1" s="376"/>
      <c r="D1" s="376"/>
      <c r="E1" s="376"/>
      <c r="F1" s="376"/>
      <c r="G1" s="376"/>
      <c r="H1" s="376"/>
      <c r="I1" s="376"/>
    </row>
    <row r="2" spans="1:11" x14ac:dyDescent="0.2">
      <c r="A2" s="44"/>
      <c r="B2" s="376" t="s">
        <v>277</v>
      </c>
      <c r="C2" s="376"/>
      <c r="D2" s="376"/>
      <c r="E2" s="376"/>
      <c r="F2" s="376"/>
      <c r="G2" s="376"/>
      <c r="H2" s="376"/>
      <c r="I2" s="376"/>
    </row>
    <row r="3" spans="1:11" x14ac:dyDescent="0.2">
      <c r="A3" s="44"/>
      <c r="B3" s="376" t="s">
        <v>483</v>
      </c>
      <c r="C3" s="376"/>
      <c r="D3" s="376"/>
      <c r="E3" s="376"/>
      <c r="F3" s="376"/>
      <c r="G3" s="376"/>
      <c r="H3" s="376"/>
      <c r="I3" s="376"/>
    </row>
    <row r="4" spans="1:11" x14ac:dyDescent="0.2">
      <c r="A4" s="44"/>
      <c r="B4" s="44"/>
      <c r="C4" s="44"/>
      <c r="D4" s="44"/>
      <c r="E4" s="44"/>
      <c r="F4" s="44"/>
      <c r="G4" s="44"/>
      <c r="H4" s="44"/>
      <c r="I4" s="44"/>
    </row>
    <row r="5" spans="1:11" x14ac:dyDescent="0.2">
      <c r="A5" s="44"/>
      <c r="B5" s="44"/>
      <c r="C5" s="44"/>
      <c r="D5" s="47" t="s">
        <v>195</v>
      </c>
      <c r="E5" s="377" t="s">
        <v>196</v>
      </c>
      <c r="F5" s="377"/>
      <c r="G5" s="377"/>
      <c r="H5" s="377"/>
      <c r="I5" s="377"/>
      <c r="J5" s="97"/>
      <c r="K5" s="97"/>
    </row>
    <row r="6" spans="1:11" x14ac:dyDescent="0.2">
      <c r="A6" s="44"/>
      <c r="B6" s="44"/>
      <c r="C6" s="44"/>
      <c r="D6" s="44"/>
      <c r="E6" s="44"/>
      <c r="F6" s="44"/>
      <c r="G6" s="44"/>
      <c r="H6" s="44"/>
      <c r="I6" s="44"/>
    </row>
    <row r="7" spans="1:11" x14ac:dyDescent="0.2">
      <c r="A7" s="44"/>
      <c r="B7" s="378" t="s">
        <v>265</v>
      </c>
      <c r="C7" s="378"/>
      <c r="D7" s="378" t="s">
        <v>266</v>
      </c>
      <c r="E7" s="378"/>
      <c r="F7" s="378" t="s">
        <v>267</v>
      </c>
      <c r="G7" s="378"/>
      <c r="H7" s="378" t="s">
        <v>268</v>
      </c>
      <c r="I7" s="378"/>
    </row>
    <row r="8" spans="1:11" x14ac:dyDescent="0.2">
      <c r="A8" s="44"/>
      <c r="B8" s="378"/>
      <c r="C8" s="378"/>
      <c r="D8" s="378" t="s">
        <v>269</v>
      </c>
      <c r="E8" s="378"/>
      <c r="F8" s="378" t="s">
        <v>270</v>
      </c>
      <c r="G8" s="378"/>
      <c r="H8" s="378" t="s">
        <v>271</v>
      </c>
      <c r="I8" s="378"/>
    </row>
    <row r="9" spans="1:11" x14ac:dyDescent="0.2">
      <c r="A9" s="44"/>
      <c r="B9" s="383" t="s">
        <v>272</v>
      </c>
      <c r="C9" s="376"/>
      <c r="D9" s="376"/>
      <c r="E9" s="376"/>
      <c r="F9" s="376"/>
      <c r="G9" s="376"/>
      <c r="H9" s="376"/>
      <c r="I9" s="384"/>
    </row>
    <row r="10" spans="1:11" x14ac:dyDescent="0.2">
      <c r="A10" s="44"/>
      <c r="B10" s="379"/>
      <c r="C10" s="379"/>
      <c r="D10" s="379"/>
      <c r="E10" s="379"/>
      <c r="F10" s="379"/>
      <c r="G10" s="379"/>
      <c r="H10" s="381">
        <f>+D10-F10</f>
        <v>0</v>
      </c>
      <c r="I10" s="382"/>
    </row>
    <row r="11" spans="1:11" x14ac:dyDescent="0.2">
      <c r="A11" s="44"/>
      <c r="B11" s="379"/>
      <c r="C11" s="379"/>
      <c r="D11" s="380"/>
      <c r="E11" s="380"/>
      <c r="F11" s="380"/>
      <c r="G11" s="380"/>
      <c r="H11" s="381">
        <f t="shared" ref="H11:H19" si="0">+D11-F11</f>
        <v>0</v>
      </c>
      <c r="I11" s="382"/>
    </row>
    <row r="12" spans="1:11" x14ac:dyDescent="0.2">
      <c r="A12" s="44"/>
      <c r="B12" s="379"/>
      <c r="C12" s="379"/>
      <c r="D12" s="380"/>
      <c r="E12" s="380"/>
      <c r="F12" s="380"/>
      <c r="G12" s="380"/>
      <c r="H12" s="381">
        <f t="shared" si="0"/>
        <v>0</v>
      </c>
      <c r="I12" s="382"/>
    </row>
    <row r="13" spans="1:11" x14ac:dyDescent="0.2">
      <c r="A13" s="44"/>
      <c r="B13" s="379"/>
      <c r="C13" s="379"/>
      <c r="D13" s="380"/>
      <c r="E13" s="380"/>
      <c r="F13" s="380"/>
      <c r="G13" s="380"/>
      <c r="H13" s="381">
        <f t="shared" si="0"/>
        <v>0</v>
      </c>
      <c r="I13" s="382"/>
    </row>
    <row r="14" spans="1:11" x14ac:dyDescent="0.2">
      <c r="A14" s="44"/>
      <c r="B14" s="379"/>
      <c r="C14" s="379"/>
      <c r="D14" s="380"/>
      <c r="E14" s="380"/>
      <c r="F14" s="380"/>
      <c r="G14" s="380"/>
      <c r="H14" s="381">
        <f t="shared" si="0"/>
        <v>0</v>
      </c>
      <c r="I14" s="382"/>
    </row>
    <row r="15" spans="1:11" x14ac:dyDescent="0.2">
      <c r="A15" s="44"/>
      <c r="B15" s="379"/>
      <c r="C15" s="379"/>
      <c r="D15" s="380"/>
      <c r="E15" s="380"/>
      <c r="F15" s="380"/>
      <c r="G15" s="380"/>
      <c r="H15" s="381">
        <f t="shared" si="0"/>
        <v>0</v>
      </c>
      <c r="I15" s="382"/>
    </row>
    <row r="16" spans="1:11" x14ac:dyDescent="0.2">
      <c r="A16" s="44"/>
      <c r="B16" s="379"/>
      <c r="C16" s="379"/>
      <c r="D16" s="380"/>
      <c r="E16" s="380"/>
      <c r="F16" s="380"/>
      <c r="G16" s="380"/>
      <c r="H16" s="381">
        <f t="shared" si="0"/>
        <v>0</v>
      </c>
      <c r="I16" s="382"/>
    </row>
    <row r="17" spans="1:9" x14ac:dyDescent="0.2">
      <c r="A17" s="44"/>
      <c r="B17" s="379"/>
      <c r="C17" s="379"/>
      <c r="D17" s="380"/>
      <c r="E17" s="380"/>
      <c r="F17" s="380"/>
      <c r="G17" s="380"/>
      <c r="H17" s="381">
        <f t="shared" si="0"/>
        <v>0</v>
      </c>
      <c r="I17" s="382"/>
    </row>
    <row r="18" spans="1:9" x14ac:dyDescent="0.2">
      <c r="A18" s="44"/>
      <c r="B18" s="379"/>
      <c r="C18" s="379"/>
      <c r="D18" s="380"/>
      <c r="E18" s="380"/>
      <c r="F18" s="380"/>
      <c r="G18" s="380"/>
      <c r="H18" s="381">
        <f t="shared" si="0"/>
        <v>0</v>
      </c>
      <c r="I18" s="382"/>
    </row>
    <row r="19" spans="1:9" x14ac:dyDescent="0.2">
      <c r="A19" s="44"/>
      <c r="B19" s="379" t="s">
        <v>273</v>
      </c>
      <c r="C19" s="379"/>
      <c r="D19" s="380">
        <f>SUM(D10:E18)</f>
        <v>0</v>
      </c>
      <c r="E19" s="380"/>
      <c r="F19" s="380">
        <f>SUM(F10:G18)</f>
        <v>0</v>
      </c>
      <c r="G19" s="380"/>
      <c r="H19" s="381">
        <f t="shared" si="0"/>
        <v>0</v>
      </c>
      <c r="I19" s="382"/>
    </row>
    <row r="20" spans="1:9" x14ac:dyDescent="0.2">
      <c r="A20" s="44"/>
      <c r="B20" s="379"/>
      <c r="C20" s="379"/>
      <c r="D20" s="379"/>
      <c r="E20" s="379"/>
      <c r="F20" s="379"/>
      <c r="G20" s="379"/>
      <c r="H20" s="379"/>
      <c r="I20" s="379"/>
    </row>
    <row r="21" spans="1:9" x14ac:dyDescent="0.2">
      <c r="A21" s="44"/>
      <c r="B21" s="383" t="s">
        <v>274</v>
      </c>
      <c r="C21" s="376"/>
      <c r="D21" s="376"/>
      <c r="E21" s="376"/>
      <c r="F21" s="376"/>
      <c r="G21" s="376"/>
      <c r="H21" s="376"/>
      <c r="I21" s="384"/>
    </row>
    <row r="22" spans="1:9" x14ac:dyDescent="0.2">
      <c r="A22" s="44"/>
      <c r="B22" s="379"/>
      <c r="C22" s="379"/>
      <c r="D22" s="379"/>
      <c r="E22" s="379"/>
      <c r="F22" s="379"/>
      <c r="G22" s="379"/>
      <c r="H22" s="379"/>
      <c r="I22" s="379"/>
    </row>
    <row r="23" spans="1:9" x14ac:dyDescent="0.2">
      <c r="A23" s="44"/>
      <c r="B23" s="379"/>
      <c r="C23" s="379"/>
      <c r="D23" s="380"/>
      <c r="E23" s="380"/>
      <c r="F23" s="380"/>
      <c r="G23" s="380"/>
      <c r="H23" s="381">
        <f>+D23-F23</f>
        <v>0</v>
      </c>
      <c r="I23" s="382"/>
    </row>
    <row r="24" spans="1:9" x14ac:dyDescent="0.2">
      <c r="A24" s="44"/>
      <c r="B24" s="379"/>
      <c r="C24" s="379"/>
      <c r="D24" s="380"/>
      <c r="E24" s="380"/>
      <c r="F24" s="380"/>
      <c r="G24" s="380"/>
      <c r="H24" s="381">
        <f>+D24-F24</f>
        <v>0</v>
      </c>
      <c r="I24" s="382"/>
    </row>
    <row r="25" spans="1:9" x14ac:dyDescent="0.2">
      <c r="A25" s="44"/>
      <c r="B25" s="379"/>
      <c r="C25" s="379"/>
      <c r="D25" s="380"/>
      <c r="E25" s="380"/>
      <c r="F25" s="380"/>
      <c r="G25" s="380"/>
      <c r="H25" s="381">
        <f t="shared" ref="H25:H30" si="1">+D25-F25</f>
        <v>0</v>
      </c>
      <c r="I25" s="382"/>
    </row>
    <row r="26" spans="1:9" x14ac:dyDescent="0.2">
      <c r="A26" s="44"/>
      <c r="B26" s="379"/>
      <c r="C26" s="379"/>
      <c r="D26" s="380"/>
      <c r="E26" s="380"/>
      <c r="F26" s="380"/>
      <c r="G26" s="380"/>
      <c r="H26" s="381">
        <f t="shared" si="1"/>
        <v>0</v>
      </c>
      <c r="I26" s="382"/>
    </row>
    <row r="27" spans="1:9" x14ac:dyDescent="0.2">
      <c r="A27" s="44"/>
      <c r="B27" s="379"/>
      <c r="C27" s="379"/>
      <c r="D27" s="380"/>
      <c r="E27" s="380"/>
      <c r="F27" s="380"/>
      <c r="G27" s="380"/>
      <c r="H27" s="381">
        <f t="shared" si="1"/>
        <v>0</v>
      </c>
      <c r="I27" s="382"/>
    </row>
    <row r="28" spans="1:9" x14ac:dyDescent="0.2">
      <c r="A28" s="44"/>
      <c r="B28" s="379"/>
      <c r="C28" s="379"/>
      <c r="D28" s="380"/>
      <c r="E28" s="380"/>
      <c r="F28" s="380"/>
      <c r="G28" s="380"/>
      <c r="H28" s="381">
        <f t="shared" si="1"/>
        <v>0</v>
      </c>
      <c r="I28" s="382"/>
    </row>
    <row r="29" spans="1:9" x14ac:dyDescent="0.2">
      <c r="A29" s="44"/>
      <c r="B29" s="379"/>
      <c r="C29" s="379"/>
      <c r="D29" s="380"/>
      <c r="E29" s="380"/>
      <c r="F29" s="380"/>
      <c r="G29" s="380"/>
      <c r="H29" s="381">
        <f t="shared" si="1"/>
        <v>0</v>
      </c>
      <c r="I29" s="382"/>
    </row>
    <row r="30" spans="1:9" x14ac:dyDescent="0.2">
      <c r="A30" s="44"/>
      <c r="B30" s="379"/>
      <c r="C30" s="379"/>
      <c r="D30" s="380"/>
      <c r="E30" s="380"/>
      <c r="F30" s="380"/>
      <c r="G30" s="380"/>
      <c r="H30" s="381">
        <f t="shared" si="1"/>
        <v>0</v>
      </c>
      <c r="I30" s="382"/>
    </row>
    <row r="31" spans="1:9" x14ac:dyDescent="0.2">
      <c r="A31" s="44"/>
      <c r="B31" s="379" t="s">
        <v>275</v>
      </c>
      <c r="C31" s="379"/>
      <c r="D31" s="380">
        <f>SUM(D22:E30)</f>
        <v>0</v>
      </c>
      <c r="E31" s="380"/>
      <c r="F31" s="380">
        <f>SUM(F22:G30)</f>
        <v>0</v>
      </c>
      <c r="G31" s="380"/>
      <c r="H31" s="380">
        <f>+D31-F31</f>
        <v>0</v>
      </c>
      <c r="I31" s="380"/>
    </row>
    <row r="32" spans="1:9" x14ac:dyDescent="0.2">
      <c r="A32" s="44"/>
      <c r="B32" s="379"/>
      <c r="C32" s="379"/>
      <c r="D32" s="380"/>
      <c r="E32" s="380"/>
      <c r="F32" s="380"/>
      <c r="G32" s="380"/>
      <c r="H32" s="380"/>
      <c r="I32" s="380"/>
    </row>
    <row r="33" spans="1:11" x14ac:dyDescent="0.2">
      <c r="A33" s="44"/>
      <c r="B33" s="388" t="s">
        <v>276</v>
      </c>
      <c r="C33" s="389"/>
      <c r="D33" s="381">
        <f>+D19+D31</f>
        <v>0</v>
      </c>
      <c r="E33" s="382"/>
      <c r="F33" s="381">
        <f>+F19+F31</f>
        <v>0</v>
      </c>
      <c r="G33" s="382"/>
      <c r="H33" s="381">
        <f>+H19+H31</f>
        <v>0</v>
      </c>
      <c r="I33" s="382"/>
    </row>
    <row r="34" spans="1:11" x14ac:dyDescent="0.2">
      <c r="A34" s="44"/>
      <c r="B34" s="44"/>
      <c r="C34" s="44"/>
      <c r="D34" s="44"/>
      <c r="E34" s="44"/>
      <c r="F34" s="44"/>
      <c r="G34" s="44"/>
      <c r="H34" s="44"/>
      <c r="I34" s="44"/>
    </row>
    <row r="35" spans="1:11" x14ac:dyDescent="0.2">
      <c r="B35" s="88" t="s">
        <v>228</v>
      </c>
    </row>
    <row r="36" spans="1:11" x14ac:dyDescent="0.2">
      <c r="B36" s="88"/>
    </row>
    <row r="37" spans="1:11" x14ac:dyDescent="0.2">
      <c r="B37" s="88"/>
    </row>
    <row r="38" spans="1:11" x14ac:dyDescent="0.2">
      <c r="B38" s="44"/>
    </row>
    <row r="39" spans="1:11" x14ac:dyDescent="0.2">
      <c r="B39" s="44"/>
    </row>
    <row r="40" spans="1:11" x14ac:dyDescent="0.2">
      <c r="B40" s="385" t="s">
        <v>421</v>
      </c>
      <c r="C40" s="385"/>
      <c r="D40" s="385"/>
      <c r="F40" s="385" t="s">
        <v>422</v>
      </c>
      <c r="G40" s="385"/>
      <c r="H40" s="385"/>
      <c r="I40" s="385"/>
    </row>
    <row r="41" spans="1:11" x14ac:dyDescent="0.2">
      <c r="B41" s="343" t="s">
        <v>420</v>
      </c>
      <c r="C41" s="343"/>
      <c r="F41" s="386" t="s">
        <v>444</v>
      </c>
      <c r="G41" s="386"/>
      <c r="H41" s="386"/>
      <c r="I41" s="386"/>
      <c r="J41" s="98"/>
      <c r="K41" s="98"/>
    </row>
    <row r="42" spans="1:11" x14ac:dyDescent="0.2">
      <c r="B42" s="343" t="s">
        <v>423</v>
      </c>
      <c r="C42" s="343"/>
      <c r="D42" s="96"/>
      <c r="F42" s="387" t="s">
        <v>475</v>
      </c>
      <c r="G42" s="387"/>
      <c r="H42" s="387"/>
      <c r="I42" s="387"/>
      <c r="J42" s="99"/>
      <c r="K42" s="99"/>
    </row>
  </sheetData>
  <mergeCells count="112">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1"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topLeftCell="A18" workbookViewId="0">
      <selection activeCell="I37" sqref="I37"/>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76" t="s">
        <v>259</v>
      </c>
      <c r="C1" s="376"/>
      <c r="D1" s="376"/>
      <c r="E1" s="376"/>
      <c r="F1" s="376"/>
      <c r="G1" s="376"/>
      <c r="H1" s="376"/>
      <c r="I1" s="376"/>
    </row>
    <row r="2" spans="1:11" x14ac:dyDescent="0.2">
      <c r="A2" s="44"/>
      <c r="B2" s="376" t="s">
        <v>264</v>
      </c>
      <c r="C2" s="376"/>
      <c r="D2" s="376"/>
      <c r="E2" s="376"/>
      <c r="F2" s="376"/>
      <c r="G2" s="376"/>
      <c r="H2" s="376"/>
      <c r="I2" s="376"/>
    </row>
    <row r="3" spans="1:11" x14ac:dyDescent="0.2">
      <c r="A3" s="44"/>
      <c r="B3" s="376" t="s">
        <v>483</v>
      </c>
      <c r="C3" s="376"/>
      <c r="D3" s="376"/>
      <c r="E3" s="376"/>
      <c r="F3" s="376"/>
      <c r="G3" s="376"/>
      <c r="H3" s="376"/>
      <c r="I3" s="376"/>
    </row>
    <row r="4" spans="1:11" x14ac:dyDescent="0.2">
      <c r="A4" s="44"/>
      <c r="B4" s="44"/>
      <c r="C4" s="44"/>
      <c r="D4" s="44"/>
      <c r="E4" s="44"/>
      <c r="F4" s="44"/>
      <c r="G4" s="44"/>
      <c r="H4" s="44"/>
      <c r="I4" s="44"/>
    </row>
    <row r="5" spans="1:11" x14ac:dyDescent="0.2">
      <c r="A5" s="44"/>
      <c r="B5" s="44"/>
      <c r="C5" s="44"/>
      <c r="D5" s="47" t="s">
        <v>195</v>
      </c>
      <c r="E5" s="377" t="s">
        <v>196</v>
      </c>
      <c r="F5" s="377"/>
      <c r="G5" s="377"/>
      <c r="H5" s="377"/>
      <c r="I5" s="377"/>
      <c r="J5" s="97"/>
      <c r="K5" s="97"/>
    </row>
    <row r="6" spans="1:11" x14ac:dyDescent="0.2">
      <c r="A6" s="44"/>
      <c r="B6" s="44"/>
      <c r="C6" s="44"/>
      <c r="D6" s="44"/>
      <c r="E6" s="44"/>
      <c r="F6" s="44"/>
      <c r="G6" s="44"/>
      <c r="H6" s="44"/>
      <c r="I6" s="44"/>
    </row>
    <row r="7" spans="1:11" x14ac:dyDescent="0.2">
      <c r="A7" s="44"/>
      <c r="B7" s="378" t="s">
        <v>265</v>
      </c>
      <c r="C7" s="378"/>
      <c r="D7" s="378" t="s">
        <v>266</v>
      </c>
      <c r="E7" s="378"/>
      <c r="F7" s="378" t="s">
        <v>267</v>
      </c>
      <c r="G7" s="378"/>
      <c r="H7" s="378" t="s">
        <v>268</v>
      </c>
      <c r="I7" s="378"/>
    </row>
    <row r="8" spans="1:11" x14ac:dyDescent="0.2">
      <c r="A8" s="44"/>
      <c r="B8" s="378"/>
      <c r="C8" s="378"/>
      <c r="D8" s="378" t="s">
        <v>269</v>
      </c>
      <c r="E8" s="378"/>
      <c r="F8" s="378" t="s">
        <v>270</v>
      </c>
      <c r="G8" s="378"/>
      <c r="H8" s="378" t="s">
        <v>271</v>
      </c>
      <c r="I8" s="378"/>
    </row>
    <row r="9" spans="1:11" x14ac:dyDescent="0.2">
      <c r="A9" s="44"/>
      <c r="B9" s="383" t="s">
        <v>272</v>
      </c>
      <c r="C9" s="376"/>
      <c r="D9" s="376"/>
      <c r="E9" s="376"/>
      <c r="F9" s="376"/>
      <c r="G9" s="376"/>
      <c r="H9" s="376"/>
      <c r="I9" s="384"/>
    </row>
    <row r="10" spans="1:11" x14ac:dyDescent="0.2">
      <c r="A10" s="44"/>
      <c r="B10" s="379"/>
      <c r="C10" s="379"/>
      <c r="D10" s="379"/>
      <c r="E10" s="379"/>
      <c r="F10" s="379"/>
      <c r="G10" s="379"/>
      <c r="H10" s="381">
        <f>+D10-F10</f>
        <v>0</v>
      </c>
      <c r="I10" s="382"/>
    </row>
    <row r="11" spans="1:11" x14ac:dyDescent="0.2">
      <c r="A11" s="44"/>
      <c r="B11" s="379"/>
      <c r="C11" s="379"/>
      <c r="D11" s="380"/>
      <c r="E11" s="380"/>
      <c r="F11" s="380"/>
      <c r="G11" s="380"/>
      <c r="H11" s="381">
        <f t="shared" ref="H11:H19" si="0">+D11-F11</f>
        <v>0</v>
      </c>
      <c r="I11" s="382"/>
    </row>
    <row r="12" spans="1:11" x14ac:dyDescent="0.2">
      <c r="A12" s="44"/>
      <c r="B12" s="379"/>
      <c r="C12" s="379"/>
      <c r="D12" s="380"/>
      <c r="E12" s="380"/>
      <c r="F12" s="380"/>
      <c r="G12" s="380"/>
      <c r="H12" s="381">
        <f t="shared" si="0"/>
        <v>0</v>
      </c>
      <c r="I12" s="382"/>
    </row>
    <row r="13" spans="1:11" x14ac:dyDescent="0.2">
      <c r="A13" s="44"/>
      <c r="B13" s="379"/>
      <c r="C13" s="379"/>
      <c r="D13" s="380"/>
      <c r="E13" s="380"/>
      <c r="F13" s="380"/>
      <c r="G13" s="380"/>
      <c r="H13" s="381">
        <f t="shared" si="0"/>
        <v>0</v>
      </c>
      <c r="I13" s="382"/>
    </row>
    <row r="14" spans="1:11" x14ac:dyDescent="0.2">
      <c r="A14" s="44"/>
      <c r="B14" s="379"/>
      <c r="C14" s="379"/>
      <c r="D14" s="380"/>
      <c r="E14" s="380"/>
      <c r="F14" s="380"/>
      <c r="G14" s="380"/>
      <c r="H14" s="381">
        <f t="shared" si="0"/>
        <v>0</v>
      </c>
      <c r="I14" s="382"/>
    </row>
    <row r="15" spans="1:11" x14ac:dyDescent="0.2">
      <c r="A15" s="44"/>
      <c r="B15" s="379"/>
      <c r="C15" s="379"/>
      <c r="D15" s="380"/>
      <c r="E15" s="380"/>
      <c r="F15" s="380"/>
      <c r="G15" s="380"/>
      <c r="H15" s="381">
        <f t="shared" si="0"/>
        <v>0</v>
      </c>
      <c r="I15" s="382"/>
    </row>
    <row r="16" spans="1:11" x14ac:dyDescent="0.2">
      <c r="A16" s="44"/>
      <c r="B16" s="379"/>
      <c r="C16" s="379"/>
      <c r="D16" s="380"/>
      <c r="E16" s="380"/>
      <c r="F16" s="380"/>
      <c r="G16" s="380"/>
      <c r="H16" s="381">
        <f t="shared" si="0"/>
        <v>0</v>
      </c>
      <c r="I16" s="382"/>
    </row>
    <row r="17" spans="1:9" x14ac:dyDescent="0.2">
      <c r="A17" s="44"/>
      <c r="B17" s="379"/>
      <c r="C17" s="379"/>
      <c r="D17" s="380"/>
      <c r="E17" s="380"/>
      <c r="F17" s="380"/>
      <c r="G17" s="380"/>
      <c r="H17" s="381">
        <f t="shared" si="0"/>
        <v>0</v>
      </c>
      <c r="I17" s="382"/>
    </row>
    <row r="18" spans="1:9" x14ac:dyDescent="0.2">
      <c r="A18" s="44"/>
      <c r="B18" s="379"/>
      <c r="C18" s="379"/>
      <c r="D18" s="380"/>
      <c r="E18" s="380"/>
      <c r="F18" s="380"/>
      <c r="G18" s="380"/>
      <c r="H18" s="381">
        <f t="shared" si="0"/>
        <v>0</v>
      </c>
      <c r="I18" s="382"/>
    </row>
    <row r="19" spans="1:9" x14ac:dyDescent="0.2">
      <c r="A19" s="44"/>
      <c r="B19" s="379" t="s">
        <v>273</v>
      </c>
      <c r="C19" s="379"/>
      <c r="D19" s="380">
        <f>SUM(D10:E18)</f>
        <v>0</v>
      </c>
      <c r="E19" s="380"/>
      <c r="F19" s="380">
        <f>SUM(F10:G18)</f>
        <v>0</v>
      </c>
      <c r="G19" s="380"/>
      <c r="H19" s="381">
        <f t="shared" si="0"/>
        <v>0</v>
      </c>
      <c r="I19" s="382"/>
    </row>
    <row r="20" spans="1:9" x14ac:dyDescent="0.2">
      <c r="A20" s="44"/>
      <c r="B20" s="379"/>
      <c r="C20" s="379"/>
      <c r="D20" s="379"/>
      <c r="E20" s="379"/>
      <c r="F20" s="379"/>
      <c r="G20" s="379"/>
      <c r="H20" s="379"/>
      <c r="I20" s="379"/>
    </row>
    <row r="21" spans="1:9" x14ac:dyDescent="0.2">
      <c r="A21" s="44"/>
      <c r="B21" s="383" t="s">
        <v>274</v>
      </c>
      <c r="C21" s="376"/>
      <c r="D21" s="376"/>
      <c r="E21" s="376"/>
      <c r="F21" s="376"/>
      <c r="G21" s="376"/>
      <c r="H21" s="376"/>
      <c r="I21" s="384"/>
    </row>
    <row r="22" spans="1:9" x14ac:dyDescent="0.2">
      <c r="A22" s="44"/>
      <c r="B22" s="379"/>
      <c r="C22" s="379"/>
      <c r="D22" s="379"/>
      <c r="E22" s="379"/>
      <c r="F22" s="379"/>
      <c r="G22" s="379"/>
      <c r="H22" s="379"/>
      <c r="I22" s="379"/>
    </row>
    <row r="23" spans="1:9" x14ac:dyDescent="0.2">
      <c r="A23" s="44"/>
      <c r="B23" s="379"/>
      <c r="C23" s="379"/>
      <c r="D23" s="380"/>
      <c r="E23" s="380"/>
      <c r="F23" s="380"/>
      <c r="G23" s="380"/>
      <c r="H23" s="381">
        <f>+D23-F23</f>
        <v>0</v>
      </c>
      <c r="I23" s="382"/>
    </row>
    <row r="24" spans="1:9" x14ac:dyDescent="0.2">
      <c r="A24" s="44"/>
      <c r="B24" s="379"/>
      <c r="C24" s="379"/>
      <c r="D24" s="380"/>
      <c r="E24" s="380"/>
      <c r="F24" s="380"/>
      <c r="G24" s="380"/>
      <c r="H24" s="381">
        <f>+D24-F24</f>
        <v>0</v>
      </c>
      <c r="I24" s="382"/>
    </row>
    <row r="25" spans="1:9" x14ac:dyDescent="0.2">
      <c r="A25" s="44"/>
      <c r="B25" s="379"/>
      <c r="C25" s="379"/>
      <c r="D25" s="380"/>
      <c r="E25" s="380"/>
      <c r="F25" s="380"/>
      <c r="G25" s="380"/>
      <c r="H25" s="381">
        <f t="shared" ref="H25:H30" si="1">+D25-F25</f>
        <v>0</v>
      </c>
      <c r="I25" s="382"/>
    </row>
    <row r="26" spans="1:9" x14ac:dyDescent="0.2">
      <c r="A26" s="44"/>
      <c r="B26" s="379"/>
      <c r="C26" s="379"/>
      <c r="D26" s="380"/>
      <c r="E26" s="380"/>
      <c r="F26" s="380"/>
      <c r="G26" s="380"/>
      <c r="H26" s="381">
        <f t="shared" si="1"/>
        <v>0</v>
      </c>
      <c r="I26" s="382"/>
    </row>
    <row r="27" spans="1:9" x14ac:dyDescent="0.2">
      <c r="A27" s="44"/>
      <c r="B27" s="379"/>
      <c r="C27" s="379"/>
      <c r="D27" s="380"/>
      <c r="E27" s="380"/>
      <c r="F27" s="380"/>
      <c r="G27" s="380"/>
      <c r="H27" s="381">
        <f t="shared" si="1"/>
        <v>0</v>
      </c>
      <c r="I27" s="382"/>
    </row>
    <row r="28" spans="1:9" x14ac:dyDescent="0.2">
      <c r="A28" s="44"/>
      <c r="B28" s="379"/>
      <c r="C28" s="379"/>
      <c r="D28" s="380"/>
      <c r="E28" s="380"/>
      <c r="F28" s="380"/>
      <c r="G28" s="380"/>
      <c r="H28" s="381">
        <f t="shared" si="1"/>
        <v>0</v>
      </c>
      <c r="I28" s="382"/>
    </row>
    <row r="29" spans="1:9" x14ac:dyDescent="0.2">
      <c r="A29" s="44"/>
      <c r="B29" s="379"/>
      <c r="C29" s="379"/>
      <c r="D29" s="380"/>
      <c r="E29" s="380"/>
      <c r="F29" s="380"/>
      <c r="G29" s="380"/>
      <c r="H29" s="381">
        <f t="shared" si="1"/>
        <v>0</v>
      </c>
      <c r="I29" s="382"/>
    </row>
    <row r="30" spans="1:9" x14ac:dyDescent="0.2">
      <c r="A30" s="44"/>
      <c r="B30" s="379"/>
      <c r="C30" s="379"/>
      <c r="D30" s="380"/>
      <c r="E30" s="380"/>
      <c r="F30" s="380"/>
      <c r="G30" s="380"/>
      <c r="H30" s="381">
        <f t="shared" si="1"/>
        <v>0</v>
      </c>
      <c r="I30" s="382"/>
    </row>
    <row r="31" spans="1:9" x14ac:dyDescent="0.2">
      <c r="A31" s="44"/>
      <c r="B31" s="379" t="s">
        <v>275</v>
      </c>
      <c r="C31" s="379"/>
      <c r="D31" s="380">
        <f>SUM(D22:E30)</f>
        <v>0</v>
      </c>
      <c r="E31" s="380"/>
      <c r="F31" s="380">
        <f>SUM(F22:G30)</f>
        <v>0</v>
      </c>
      <c r="G31" s="380"/>
      <c r="H31" s="380">
        <f>+D31-F31</f>
        <v>0</v>
      </c>
      <c r="I31" s="380"/>
    </row>
    <row r="32" spans="1:9" x14ac:dyDescent="0.2">
      <c r="A32" s="44"/>
      <c r="B32" s="379"/>
      <c r="C32" s="379"/>
      <c r="D32" s="380"/>
      <c r="E32" s="380"/>
      <c r="F32" s="380"/>
      <c r="G32" s="380"/>
      <c r="H32" s="380"/>
      <c r="I32" s="380"/>
    </row>
    <row r="33" spans="1:11" x14ac:dyDescent="0.2">
      <c r="A33" s="44"/>
      <c r="B33" s="388" t="s">
        <v>276</v>
      </c>
      <c r="C33" s="389"/>
      <c r="D33" s="381">
        <f>+D19+D31</f>
        <v>0</v>
      </c>
      <c r="E33" s="382"/>
      <c r="F33" s="381">
        <f>+F19+F31</f>
        <v>0</v>
      </c>
      <c r="G33" s="382"/>
      <c r="H33" s="381">
        <f>+H19+H31</f>
        <v>0</v>
      </c>
      <c r="I33" s="382"/>
    </row>
    <row r="34" spans="1:11" x14ac:dyDescent="0.2">
      <c r="A34" s="44"/>
      <c r="B34" s="44"/>
      <c r="C34" s="44"/>
      <c r="D34" s="44"/>
      <c r="E34" s="44"/>
      <c r="F34" s="44"/>
      <c r="G34" s="44"/>
      <c r="H34" s="44"/>
      <c r="I34" s="44"/>
    </row>
    <row r="35" spans="1:11" x14ac:dyDescent="0.2">
      <c r="B35" s="88" t="s">
        <v>228</v>
      </c>
    </row>
    <row r="36" spans="1:11" x14ac:dyDescent="0.2">
      <c r="B36" s="88"/>
    </row>
    <row r="37" spans="1:11" x14ac:dyDescent="0.2">
      <c r="B37" s="88"/>
    </row>
    <row r="38" spans="1:11" x14ac:dyDescent="0.2">
      <c r="B38" s="44"/>
    </row>
    <row r="39" spans="1:11" x14ac:dyDescent="0.2">
      <c r="B39" s="44"/>
    </row>
    <row r="40" spans="1:11" x14ac:dyDescent="0.2">
      <c r="B40" s="95"/>
      <c r="C40" s="95"/>
      <c r="D40" s="95"/>
      <c r="F40" s="390"/>
      <c r="G40" s="390"/>
      <c r="H40" s="390"/>
      <c r="I40" s="390"/>
    </row>
    <row r="41" spans="1:11" x14ac:dyDescent="0.2">
      <c r="B41" s="343" t="s">
        <v>420</v>
      </c>
      <c r="C41" s="343"/>
      <c r="F41" s="391" t="s">
        <v>444</v>
      </c>
      <c r="G41" s="391"/>
      <c r="H41" s="391"/>
      <c r="I41" s="391"/>
      <c r="J41" s="98"/>
      <c r="K41" s="98"/>
    </row>
    <row r="42" spans="1:11" x14ac:dyDescent="0.2">
      <c r="B42" s="343" t="s">
        <v>423</v>
      </c>
      <c r="C42" s="343"/>
      <c r="D42" s="96"/>
      <c r="F42" s="387" t="s">
        <v>475</v>
      </c>
      <c r="G42" s="387"/>
      <c r="H42" s="387"/>
      <c r="I42" s="387"/>
      <c r="J42" s="99"/>
      <c r="K42" s="99"/>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H11" sqref="H1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9" max="9" width="11.7109375" bestFit="1" customWidth="1"/>
  </cols>
  <sheetData>
    <row r="1" spans="1:9" ht="46.5" customHeight="1" x14ac:dyDescent="0.25">
      <c r="A1" s="394" t="s">
        <v>484</v>
      </c>
      <c r="B1" s="395"/>
      <c r="C1" s="395"/>
      <c r="D1" s="395"/>
      <c r="E1" s="396"/>
    </row>
    <row r="2" spans="1:9" x14ac:dyDescent="0.25">
      <c r="A2" s="232"/>
      <c r="B2" s="232"/>
      <c r="C2" s="232"/>
      <c r="D2" s="232"/>
      <c r="E2" s="232"/>
    </row>
    <row r="3" spans="1:9" x14ac:dyDescent="0.25">
      <c r="A3" s="397" t="s">
        <v>229</v>
      </c>
      <c r="B3" s="398"/>
      <c r="C3" s="233" t="s">
        <v>260</v>
      </c>
      <c r="D3" s="233" t="s">
        <v>208</v>
      </c>
      <c r="E3" s="233" t="s">
        <v>458</v>
      </c>
    </row>
    <row r="4" spans="1:9" ht="15.75" thickBot="1" x14ac:dyDescent="0.3">
      <c r="A4" s="231"/>
      <c r="B4" s="237"/>
      <c r="C4" s="238"/>
      <c r="D4" s="238"/>
      <c r="E4" s="238"/>
    </row>
    <row r="5" spans="1:9" ht="15.75" thickBot="1" x14ac:dyDescent="0.3">
      <c r="A5" s="242" t="s">
        <v>261</v>
      </c>
      <c r="B5" s="240"/>
      <c r="C5" s="241">
        <f>C7</f>
        <v>60646162.32</v>
      </c>
      <c r="D5" s="259">
        <f t="shared" ref="D5:E5" si="0">D7</f>
        <v>82927734.349999994</v>
      </c>
      <c r="E5" s="259">
        <f t="shared" si="0"/>
        <v>82927734.349999994</v>
      </c>
    </row>
    <row r="6" spans="1:9" ht="12.75" customHeight="1" x14ac:dyDescent="0.25">
      <c r="A6" s="243"/>
      <c r="B6" s="246" t="s">
        <v>459</v>
      </c>
      <c r="C6" s="239"/>
      <c r="D6" s="239"/>
      <c r="E6" s="239"/>
    </row>
    <row r="7" spans="1:9" ht="12.75" customHeight="1" x14ac:dyDescent="0.25">
      <c r="A7" s="244"/>
      <c r="B7" s="236" t="s">
        <v>460</v>
      </c>
      <c r="C7" s="254">
        <v>60646162.32</v>
      </c>
      <c r="D7" s="309">
        <v>82927734.349999994</v>
      </c>
      <c r="E7" s="319">
        <v>82927734.349999994</v>
      </c>
    </row>
    <row r="8" spans="1:9" ht="15.75" thickBot="1" x14ac:dyDescent="0.3">
      <c r="A8" s="247"/>
      <c r="B8" s="248"/>
      <c r="C8" s="249"/>
      <c r="D8" s="249"/>
      <c r="E8" s="249"/>
    </row>
    <row r="9" spans="1:9" ht="15.75" thickBot="1" x14ac:dyDescent="0.3">
      <c r="A9" s="242" t="s">
        <v>262</v>
      </c>
      <c r="B9" s="250"/>
      <c r="C9" s="241">
        <f>C11</f>
        <v>60646162.32</v>
      </c>
      <c r="D9" s="262">
        <f t="shared" ref="D9:E9" si="1">D11</f>
        <v>67221762.340000004</v>
      </c>
      <c r="E9" s="262">
        <f t="shared" si="1"/>
        <v>67221762.340000004</v>
      </c>
    </row>
    <row r="10" spans="1:9" ht="12.75" customHeight="1" x14ac:dyDescent="0.25">
      <c r="A10" s="243"/>
      <c r="B10" s="246" t="s">
        <v>461</v>
      </c>
      <c r="C10" s="239"/>
      <c r="D10" s="239"/>
      <c r="E10" s="239"/>
    </row>
    <row r="11" spans="1:9" ht="12.75" customHeight="1" x14ac:dyDescent="0.25">
      <c r="A11" s="244"/>
      <c r="B11" s="236" t="s">
        <v>462</v>
      </c>
      <c r="C11" s="261">
        <v>60646162.32</v>
      </c>
      <c r="D11" s="320">
        <v>67221762.340000004</v>
      </c>
      <c r="E11" s="321">
        <v>67221762.340000004</v>
      </c>
    </row>
    <row r="12" spans="1:9" ht="15.75" thickBot="1" x14ac:dyDescent="0.3">
      <c r="A12" s="247"/>
      <c r="B12" s="248"/>
      <c r="C12" s="249"/>
      <c r="D12" s="249"/>
      <c r="E12" s="249"/>
    </row>
    <row r="13" spans="1:9" ht="15.75" thickBot="1" x14ac:dyDescent="0.3">
      <c r="A13" s="242" t="s">
        <v>463</v>
      </c>
      <c r="B13" s="250"/>
      <c r="C13" s="241">
        <f>C5-C9</f>
        <v>0</v>
      </c>
      <c r="D13" s="262">
        <f t="shared" ref="D13:E13" si="2">D5-D9</f>
        <v>15705972.00999999</v>
      </c>
      <c r="E13" s="262">
        <f t="shared" si="2"/>
        <v>15705972.00999999</v>
      </c>
    </row>
    <row r="14" spans="1:9" x14ac:dyDescent="0.25">
      <c r="A14" s="251"/>
      <c r="B14" s="229"/>
      <c r="C14" s="230"/>
      <c r="D14" s="230"/>
      <c r="E14" s="230"/>
    </row>
    <row r="15" spans="1:9" x14ac:dyDescent="0.25">
      <c r="A15" s="397" t="s">
        <v>229</v>
      </c>
      <c r="B15" s="398"/>
      <c r="C15" s="233" t="s">
        <v>260</v>
      </c>
      <c r="D15" s="233" t="s">
        <v>208</v>
      </c>
      <c r="E15" s="233" t="s">
        <v>458</v>
      </c>
    </row>
    <row r="16" spans="1:9" ht="12.75" customHeight="1" x14ac:dyDescent="0.25">
      <c r="A16" s="244"/>
      <c r="B16" s="236"/>
      <c r="C16" s="234"/>
      <c r="D16" s="234"/>
      <c r="E16" s="234"/>
      <c r="I16" s="72"/>
    </row>
    <row r="17" spans="1:8" ht="12.75" customHeight="1" x14ac:dyDescent="0.25">
      <c r="A17" s="245" t="s">
        <v>464</v>
      </c>
      <c r="B17" s="236"/>
      <c r="C17" s="234">
        <f>C13</f>
        <v>0</v>
      </c>
      <c r="D17" s="234">
        <f>D13</f>
        <v>15705972.00999999</v>
      </c>
      <c r="E17" s="260">
        <f>E13</f>
        <v>15705972.00999999</v>
      </c>
    </row>
    <row r="18" spans="1:8" ht="12.75" customHeight="1" x14ac:dyDescent="0.25">
      <c r="A18" s="244"/>
      <c r="B18" s="236"/>
      <c r="C18" s="234"/>
      <c r="D18" s="234"/>
      <c r="E18" s="234"/>
    </row>
    <row r="19" spans="1:8" ht="12.75" customHeight="1" x14ac:dyDescent="0.25">
      <c r="A19" s="245" t="s">
        <v>465</v>
      </c>
      <c r="B19" s="236"/>
      <c r="C19" s="235">
        <v>0</v>
      </c>
      <c r="D19" s="235">
        <v>0</v>
      </c>
      <c r="E19" s="235">
        <v>0</v>
      </c>
    </row>
    <row r="20" spans="1:8" ht="12.75" customHeight="1" thickBot="1" x14ac:dyDescent="0.3">
      <c r="A20" s="247"/>
      <c r="B20" s="252"/>
      <c r="C20" s="249"/>
      <c r="D20" s="249"/>
      <c r="E20" s="249"/>
    </row>
    <row r="21" spans="1:8" ht="12.75" customHeight="1" thickBot="1" x14ac:dyDescent="0.3">
      <c r="A21" s="242" t="s">
        <v>466</v>
      </c>
      <c r="B21" s="250"/>
      <c r="C21" s="241">
        <f>C17+C19</f>
        <v>0</v>
      </c>
      <c r="D21" s="262">
        <f t="shared" ref="D21:E21" si="3">D17+D19</f>
        <v>15705972.00999999</v>
      </c>
      <c r="E21" s="262">
        <f t="shared" si="3"/>
        <v>15705972.00999999</v>
      </c>
    </row>
    <row r="22" spans="1:8" x14ac:dyDescent="0.25">
      <c r="A22" s="251"/>
      <c r="B22" s="229"/>
      <c r="C22" s="230"/>
      <c r="D22" s="230"/>
      <c r="E22" s="230"/>
    </row>
    <row r="23" spans="1:8" x14ac:dyDescent="0.25">
      <c r="A23" s="397" t="s">
        <v>229</v>
      </c>
      <c r="B23" s="398"/>
      <c r="C23" s="233" t="s">
        <v>260</v>
      </c>
      <c r="D23" s="233" t="s">
        <v>208</v>
      </c>
      <c r="E23" s="233" t="s">
        <v>458</v>
      </c>
    </row>
    <row r="24" spans="1:8" ht="12.75" customHeight="1" x14ac:dyDescent="0.25">
      <c r="A24" s="244"/>
      <c r="B24" s="236"/>
      <c r="C24" s="234"/>
      <c r="D24" s="234"/>
      <c r="E24" s="234"/>
    </row>
    <row r="25" spans="1:8" ht="12.75" customHeight="1" x14ac:dyDescent="0.25">
      <c r="A25" s="245" t="s">
        <v>467</v>
      </c>
      <c r="B25" s="236"/>
      <c r="C25" s="235"/>
      <c r="D25" s="235"/>
      <c r="E25" s="235"/>
    </row>
    <row r="26" spans="1:8" ht="12.75" customHeight="1" x14ac:dyDescent="0.25">
      <c r="A26" s="244"/>
      <c r="B26" s="236"/>
      <c r="C26" s="235"/>
      <c r="D26" s="235"/>
      <c r="E26" s="235"/>
    </row>
    <row r="27" spans="1:8" ht="12.75" customHeight="1" x14ac:dyDescent="0.25">
      <c r="A27" s="245" t="s">
        <v>468</v>
      </c>
      <c r="B27" s="236"/>
      <c r="C27" s="235"/>
      <c r="D27" s="235"/>
      <c r="E27" s="235"/>
    </row>
    <row r="28" spans="1:8" ht="12.75" customHeight="1" thickBot="1" x14ac:dyDescent="0.3">
      <c r="A28" s="247"/>
      <c r="B28" s="252"/>
      <c r="C28" s="249"/>
      <c r="D28" s="249"/>
      <c r="E28" s="249"/>
    </row>
    <row r="29" spans="1:8" ht="15.75" thickBot="1" x14ac:dyDescent="0.3">
      <c r="A29" s="242" t="s">
        <v>263</v>
      </c>
      <c r="B29" s="250"/>
      <c r="C29" s="241">
        <v>0</v>
      </c>
      <c r="D29" s="241">
        <v>0</v>
      </c>
      <c r="E29" s="241">
        <v>0</v>
      </c>
    </row>
    <row r="30" spans="1:8" x14ac:dyDescent="0.25">
      <c r="A30" s="88" t="s">
        <v>228</v>
      </c>
      <c r="B30" s="45"/>
      <c r="C30" s="45"/>
      <c r="D30" s="45"/>
      <c r="E30" s="45"/>
      <c r="F30" s="45"/>
      <c r="G30" s="45"/>
      <c r="H30" s="45"/>
    </row>
    <row r="31" spans="1:8" x14ac:dyDescent="0.25">
      <c r="A31" s="88"/>
      <c r="B31" s="45"/>
      <c r="C31" s="45"/>
      <c r="D31" s="45"/>
      <c r="E31" s="45"/>
      <c r="F31" s="45"/>
      <c r="G31" s="45"/>
      <c r="H31" s="45"/>
    </row>
    <row r="32" spans="1:8" x14ac:dyDescent="0.25">
      <c r="A32" s="88"/>
      <c r="B32" s="45"/>
      <c r="C32" s="45"/>
      <c r="D32" s="45"/>
      <c r="E32" s="45"/>
      <c r="F32" s="45"/>
      <c r="G32" s="45"/>
      <c r="H32" s="45"/>
    </row>
    <row r="33" spans="1:8" x14ac:dyDescent="0.25">
      <c r="A33" s="44"/>
      <c r="B33" s="45"/>
      <c r="C33" s="45"/>
      <c r="D33" s="45"/>
      <c r="E33" s="45"/>
      <c r="F33" s="45"/>
      <c r="G33" s="45"/>
      <c r="H33" s="45"/>
    </row>
    <row r="34" spans="1:8" x14ac:dyDescent="0.25">
      <c r="A34" s="44"/>
      <c r="B34" s="45"/>
      <c r="C34" s="45"/>
      <c r="D34" s="45"/>
      <c r="E34" s="45"/>
      <c r="F34" s="45"/>
      <c r="G34" s="45"/>
      <c r="H34" s="45"/>
    </row>
    <row r="35" spans="1:8" x14ac:dyDescent="0.25">
      <c r="A35" s="90"/>
      <c r="B35" s="216" t="s">
        <v>469</v>
      </c>
      <c r="C35" s="90"/>
      <c r="D35" s="399" t="s">
        <v>422</v>
      </c>
      <c r="E35" s="399"/>
      <c r="F35" s="92"/>
      <c r="G35" s="92"/>
      <c r="H35" s="92"/>
    </row>
    <row r="36" spans="1:8" x14ac:dyDescent="0.25">
      <c r="A36" s="343" t="s">
        <v>420</v>
      </c>
      <c r="B36" s="343"/>
      <c r="C36" s="45"/>
      <c r="D36" s="386" t="s">
        <v>444</v>
      </c>
      <c r="E36" s="386"/>
      <c r="F36" s="217"/>
      <c r="G36" s="217"/>
    </row>
    <row r="37" spans="1:8" ht="10.5" customHeight="1" x14ac:dyDescent="0.25">
      <c r="A37" s="392" t="s">
        <v>423</v>
      </c>
      <c r="B37" s="392"/>
      <c r="C37" s="253"/>
      <c r="D37" s="393" t="s">
        <v>475</v>
      </c>
      <c r="E37" s="393"/>
      <c r="F37" s="218"/>
      <c r="G37" s="218"/>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2020-10-06T05:51:56Z</cp:lastPrinted>
  <dcterms:created xsi:type="dcterms:W3CDTF">2018-01-16T16:12:43Z</dcterms:created>
  <dcterms:modified xsi:type="dcterms:W3CDTF">2020-10-06T21:03:50Z</dcterms:modified>
</cp:coreProperties>
</file>