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LDF 3T\IPRE 3\"/>
    </mc:Choice>
  </mc:AlternateContent>
  <bookViews>
    <workbookView xWindow="0" yWindow="0" windowWidth="28800" windowHeight="12330" activeTab="5"/>
  </bookViews>
  <sheets>
    <sheet name="EAI " sheetId="16" r:id="rId1"/>
    <sheet name="Hoja1" sheetId="25" r:id="rId2"/>
    <sheet name="CA " sheetId="22" r:id="rId3"/>
    <sheet name="COG" sheetId="28"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CFG!$A$3:$H$40</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28" l="1"/>
  <c r="H76" i="28" s="1"/>
  <c r="E75" i="28"/>
  <c r="H75" i="28" s="1"/>
  <c r="E74" i="28"/>
  <c r="H74" i="28" s="1"/>
  <c r="E73" i="28"/>
  <c r="H73" i="28" s="1"/>
  <c r="E72" i="28"/>
  <c r="H72" i="28" s="1"/>
  <c r="E71" i="28"/>
  <c r="H71" i="28" s="1"/>
  <c r="E70" i="28"/>
  <c r="H70" i="28" s="1"/>
  <c r="G69" i="28"/>
  <c r="F69" i="28"/>
  <c r="E69" i="28"/>
  <c r="H69" i="28" s="1"/>
  <c r="D69" i="28"/>
  <c r="C69" i="28"/>
  <c r="E68" i="28"/>
  <c r="H68" i="28" s="1"/>
  <c r="E67" i="28"/>
  <c r="H67" i="28" s="1"/>
  <c r="E66" i="28"/>
  <c r="H66" i="28" s="1"/>
  <c r="G65" i="28"/>
  <c r="F65" i="28"/>
  <c r="E65" i="28"/>
  <c r="H65" i="28" s="1"/>
  <c r="D65" i="28"/>
  <c r="C65" i="28"/>
  <c r="E64" i="28"/>
  <c r="H64" i="28" s="1"/>
  <c r="E63" i="28"/>
  <c r="H63" i="28" s="1"/>
  <c r="E62" i="28"/>
  <c r="H62" i="28" s="1"/>
  <c r="E61" i="28"/>
  <c r="H61" i="28" s="1"/>
  <c r="E60" i="28"/>
  <c r="H60" i="28" s="1"/>
  <c r="E59" i="28"/>
  <c r="H59" i="28" s="1"/>
  <c r="E58" i="28"/>
  <c r="H58" i="28" s="1"/>
  <c r="G57" i="28"/>
  <c r="F57" i="28"/>
  <c r="E57" i="28"/>
  <c r="H57" i="28" s="1"/>
  <c r="D57" i="28"/>
  <c r="C57" i="28"/>
  <c r="E56" i="28"/>
  <c r="H56" i="28" s="1"/>
  <c r="E55" i="28"/>
  <c r="H55" i="28" s="1"/>
  <c r="E54" i="28"/>
  <c r="H54" i="28" s="1"/>
  <c r="G53" i="28"/>
  <c r="F53" i="28"/>
  <c r="E53" i="28"/>
  <c r="H53" i="28" s="1"/>
  <c r="D53" i="28"/>
  <c r="C53" i="28"/>
  <c r="E52" i="28"/>
  <c r="H52" i="28" s="1"/>
  <c r="E51" i="28"/>
  <c r="H51" i="28" s="1"/>
  <c r="E50" i="28"/>
  <c r="H50" i="28" s="1"/>
  <c r="E49" i="28"/>
  <c r="H49" i="28" s="1"/>
  <c r="E48" i="28"/>
  <c r="H48" i="28" s="1"/>
  <c r="E47" i="28"/>
  <c r="H47" i="28" s="1"/>
  <c r="E46" i="28"/>
  <c r="H46" i="28" s="1"/>
  <c r="E45" i="28"/>
  <c r="H45" i="28" s="1"/>
  <c r="E44" i="28"/>
  <c r="H44" i="28" s="1"/>
  <c r="G43" i="28"/>
  <c r="F43" i="28"/>
  <c r="E43" i="28"/>
  <c r="H43" i="28" s="1"/>
  <c r="D43" i="28"/>
  <c r="C43" i="28"/>
  <c r="E42" i="28"/>
  <c r="H42" i="28" s="1"/>
  <c r="E41" i="28"/>
  <c r="H41" i="28" s="1"/>
  <c r="E40" i="28"/>
  <c r="H40" i="28" s="1"/>
  <c r="E39" i="28"/>
  <c r="H39" i="28" s="1"/>
  <c r="E38" i="28"/>
  <c r="H38" i="28" s="1"/>
  <c r="E37" i="28"/>
  <c r="H37" i="28" s="1"/>
  <c r="E36" i="28"/>
  <c r="H36" i="28" s="1"/>
  <c r="E35" i="28"/>
  <c r="H35" i="28" s="1"/>
  <c r="E34" i="28"/>
  <c r="H34" i="28" s="1"/>
  <c r="G33" i="28"/>
  <c r="F33" i="28"/>
  <c r="E33" i="28"/>
  <c r="H33" i="28" s="1"/>
  <c r="D33" i="28"/>
  <c r="C33" i="28"/>
  <c r="E32" i="28"/>
  <c r="H32" i="28" s="1"/>
  <c r="E31" i="28"/>
  <c r="H31" i="28" s="1"/>
  <c r="E30" i="28"/>
  <c r="H30" i="28" s="1"/>
  <c r="E29" i="28"/>
  <c r="H29" i="28" s="1"/>
  <c r="E28" i="28"/>
  <c r="H28" i="28" s="1"/>
  <c r="E27" i="28"/>
  <c r="H27" i="28" s="1"/>
  <c r="E26" i="28"/>
  <c r="H26" i="28" s="1"/>
  <c r="E25" i="28"/>
  <c r="H25" i="28" s="1"/>
  <c r="E24" i="28"/>
  <c r="H24" i="28" s="1"/>
  <c r="G23" i="28"/>
  <c r="F23" i="28"/>
  <c r="E23" i="28"/>
  <c r="H23" i="28" s="1"/>
  <c r="D23" i="28"/>
  <c r="C23" i="28"/>
  <c r="E22" i="28"/>
  <c r="H22" i="28" s="1"/>
  <c r="E21" i="28"/>
  <c r="H21" i="28" s="1"/>
  <c r="E20" i="28"/>
  <c r="H20" i="28" s="1"/>
  <c r="E19" i="28"/>
  <c r="H19" i="28" s="1"/>
  <c r="E18" i="28"/>
  <c r="H18" i="28" s="1"/>
  <c r="E17" i="28"/>
  <c r="H17" i="28" s="1"/>
  <c r="E16" i="28"/>
  <c r="H16" i="28" s="1"/>
  <c r="E15" i="28"/>
  <c r="H15" i="28" s="1"/>
  <c r="E14" i="28"/>
  <c r="H14" i="28" s="1"/>
  <c r="G13" i="28"/>
  <c r="F13" i="28"/>
  <c r="E13" i="28"/>
  <c r="H13" i="28" s="1"/>
  <c r="D13" i="28"/>
  <c r="C13" i="28"/>
  <c r="E12" i="28"/>
  <c r="H12" i="28" s="1"/>
  <c r="E11" i="28"/>
  <c r="H11" i="28" s="1"/>
  <c r="E10" i="28"/>
  <c r="H10" i="28" s="1"/>
  <c r="E9" i="28"/>
  <c r="H9" i="28" s="1"/>
  <c r="E8" i="28"/>
  <c r="H8" i="28" s="1"/>
  <c r="E7" i="28"/>
  <c r="H7" i="28" s="1"/>
  <c r="E6" i="28"/>
  <c r="H6" i="28" s="1"/>
  <c r="G5" i="28"/>
  <c r="G77" i="28" s="1"/>
  <c r="F5" i="28"/>
  <c r="F77" i="28" s="1"/>
  <c r="E5" i="28"/>
  <c r="H5" i="28" s="1"/>
  <c r="H77" i="28" s="1"/>
  <c r="D5" i="28"/>
  <c r="D77" i="28" s="1"/>
  <c r="C5" i="28"/>
  <c r="C77" i="28" s="1"/>
  <c r="E77" i="28" l="1"/>
  <c r="E35" i="16" l="1"/>
  <c r="D31" i="16" l="1"/>
  <c r="E31" i="16"/>
  <c r="I36" i="16"/>
  <c r="H21" i="25" l="1"/>
  <c r="G21" i="25"/>
  <c r="E21" i="25"/>
  <c r="D21" i="25"/>
  <c r="I12" i="25"/>
  <c r="F12" i="25"/>
  <c r="F21" i="25" s="1"/>
  <c r="C21" i="24" l="1"/>
  <c r="C17" i="24"/>
  <c r="E13" i="24"/>
  <c r="E17" i="24" s="1"/>
  <c r="E21" i="24" s="1"/>
  <c r="C13" i="24"/>
  <c r="D9" i="24"/>
  <c r="D13" i="24" s="1"/>
  <c r="D17" i="24" s="1"/>
  <c r="D21" i="24" s="1"/>
  <c r="E9" i="24"/>
  <c r="C9" i="24"/>
  <c r="D5" i="24"/>
  <c r="E5" i="24"/>
  <c r="C5" i="24"/>
  <c r="C42" i="15"/>
  <c r="D5" i="15"/>
  <c r="E5" i="15"/>
  <c r="F5" i="15"/>
  <c r="F42" i="15" s="1"/>
  <c r="G5" i="15"/>
  <c r="H5" i="15"/>
  <c r="C5" i="15"/>
  <c r="D16" i="15"/>
  <c r="D42" i="15" s="1"/>
  <c r="F16" i="15"/>
  <c r="G16" i="15"/>
  <c r="C16" i="15"/>
  <c r="H9" i="15"/>
  <c r="E9" i="15"/>
  <c r="H31" i="16"/>
  <c r="G31" i="16"/>
  <c r="G42" i="15" l="1"/>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E23" i="22"/>
  <c r="H23" i="22" s="1"/>
  <c r="E22" i="22"/>
  <c r="E25" i="22" s="1"/>
  <c r="E21" i="22"/>
  <c r="H21" i="22" s="1"/>
  <c r="G14" i="22"/>
  <c r="F14" i="22"/>
  <c r="D14" i="22"/>
  <c r="C14" i="22"/>
  <c r="E12" i="22"/>
  <c r="H12" i="22" s="1"/>
  <c r="E11" i="22"/>
  <c r="H11" i="22" s="1"/>
  <c r="E10" i="22"/>
  <c r="H10" i="22" s="1"/>
  <c r="E9" i="22"/>
  <c r="H9" i="22" s="1"/>
  <c r="E8" i="22"/>
  <c r="H8" i="22" s="1"/>
  <c r="E7" i="22"/>
  <c r="H7" i="22" s="1"/>
  <c r="E6" i="22"/>
  <c r="H6" i="22" s="1"/>
  <c r="H39" i="22" l="1"/>
  <c r="H25" i="22"/>
  <c r="H14" i="22"/>
  <c r="E39" i="22"/>
  <c r="H22" i="22"/>
  <c r="E14" i="22"/>
  <c r="F31" i="16"/>
  <c r="N32" i="2" l="1"/>
  <c r="I32" i="2"/>
  <c r="K32" i="2"/>
  <c r="L32" i="2"/>
  <c r="M32" i="2"/>
  <c r="H32" i="2"/>
  <c r="J33" i="2"/>
  <c r="J32" i="2" s="1"/>
  <c r="O33" i="2" l="1"/>
  <c r="O32" i="2" s="1"/>
  <c r="P32" i="2"/>
  <c r="H39" i="16" l="1"/>
  <c r="G39" i="16"/>
  <c r="E39" i="16"/>
  <c r="D39" i="16"/>
  <c r="I38" i="16"/>
  <c r="F38" i="16"/>
  <c r="I37" i="16"/>
  <c r="F37" i="16"/>
  <c r="F36" i="16"/>
  <c r="I35" i="16"/>
  <c r="F35" i="16"/>
  <c r="I34" i="16"/>
  <c r="I31" i="16" s="1"/>
  <c r="F34" i="16"/>
  <c r="H16" i="16"/>
  <c r="G16" i="16"/>
  <c r="E16" i="16"/>
  <c r="D16" i="16"/>
  <c r="I15" i="16"/>
  <c r="F15" i="16"/>
  <c r="I14" i="16"/>
  <c r="F14" i="16"/>
  <c r="I13" i="16"/>
  <c r="F13" i="16"/>
  <c r="I12" i="16"/>
  <c r="F12" i="16"/>
  <c r="I11" i="16"/>
  <c r="F11" i="16"/>
  <c r="F39" i="16" l="1"/>
  <c r="F16" i="16"/>
  <c r="E7" i="18" l="1"/>
  <c r="E37" i="18" s="1"/>
  <c r="G7" i="18"/>
  <c r="G37" i="18" s="1"/>
  <c r="H7" i="18"/>
  <c r="H37" i="18" s="1"/>
  <c r="D7" i="18"/>
  <c r="D37" i="18" s="1"/>
  <c r="F9" i="18"/>
  <c r="F7" i="18" s="1"/>
  <c r="F37" i="18" s="1"/>
  <c r="E8" i="14"/>
  <c r="H8" i="14" s="1"/>
  <c r="E6" i="14"/>
  <c r="H6" i="14" s="1"/>
  <c r="D16" i="14"/>
  <c r="F16" i="14"/>
  <c r="G16" i="14"/>
  <c r="C16" i="14"/>
  <c r="E21" i="15"/>
  <c r="E16" i="15" s="1"/>
  <c r="E42" i="15" s="1"/>
  <c r="J24" i="2"/>
  <c r="O24" i="2" s="1"/>
  <c r="H31" i="6"/>
  <c r="F31" i="6"/>
  <c r="D31" i="6"/>
  <c r="H30" i="6"/>
  <c r="H29" i="6"/>
  <c r="H28" i="6"/>
  <c r="H27" i="6"/>
  <c r="H26" i="6"/>
  <c r="H25" i="6"/>
  <c r="H24" i="6"/>
  <c r="H23" i="6"/>
  <c r="F19" i="6"/>
  <c r="F33" i="6"/>
  <c r="D19" i="6"/>
  <c r="D33" i="6"/>
  <c r="H18" i="6"/>
  <c r="H17" i="6"/>
  <c r="H16" i="6"/>
  <c r="H15" i="6"/>
  <c r="H14" i="6"/>
  <c r="H13" i="6"/>
  <c r="H12" i="6"/>
  <c r="H11" i="6"/>
  <c r="H10" i="6"/>
  <c r="F31" i="5"/>
  <c r="D31" i="5"/>
  <c r="H31" i="5"/>
  <c r="H30" i="5"/>
  <c r="H29" i="5"/>
  <c r="H28" i="5"/>
  <c r="H27" i="5"/>
  <c r="H26" i="5"/>
  <c r="H25" i="5"/>
  <c r="H24" i="5"/>
  <c r="H23" i="5"/>
  <c r="F19" i="5"/>
  <c r="F33" i="5"/>
  <c r="D19" i="5"/>
  <c r="D33" i="5"/>
  <c r="H18" i="5"/>
  <c r="H17" i="5"/>
  <c r="H16" i="5"/>
  <c r="H15" i="5"/>
  <c r="H14" i="5"/>
  <c r="H13" i="5"/>
  <c r="H12" i="5"/>
  <c r="H11" i="5"/>
  <c r="H10" i="5"/>
  <c r="P28" i="2"/>
  <c r="J28" i="2"/>
  <c r="O28" i="2" s="1"/>
  <c r="N27" i="2"/>
  <c r="M27" i="2"/>
  <c r="L27" i="2"/>
  <c r="P27" i="2" s="1"/>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6" i="1"/>
  <c r="W53" i="1"/>
  <c r="W50" i="1"/>
  <c r="W49" i="1"/>
  <c r="W48" i="1"/>
  <c r="W43" i="1"/>
  <c r="W37" i="1"/>
  <c r="W35" i="1"/>
  <c r="W34" i="1"/>
  <c r="W33" i="1"/>
  <c r="W15" i="1"/>
  <c r="W14" i="1"/>
  <c r="W11" i="1"/>
  <c r="W10" i="1"/>
  <c r="W9" i="1"/>
  <c r="W8" i="1"/>
  <c r="W7" i="1"/>
  <c r="H19" i="6"/>
  <c r="H33" i="6"/>
  <c r="H19" i="5"/>
  <c r="H33" i="5"/>
  <c r="I41" i="2" l="1"/>
  <c r="N41" i="2"/>
  <c r="L41" i="2"/>
  <c r="M41" i="2"/>
  <c r="K41" i="2"/>
  <c r="H41" i="2"/>
  <c r="J27" i="2"/>
  <c r="Q27" i="2" s="1"/>
  <c r="J14" i="2"/>
  <c r="O14" i="2" s="1"/>
  <c r="O15" i="2"/>
  <c r="Q12" i="2"/>
  <c r="O12" i="2"/>
  <c r="J11" i="2"/>
  <c r="J23" i="2"/>
  <c r="O23" i="2" s="1"/>
  <c r="Q24" i="2"/>
  <c r="H21" i="15"/>
  <c r="H16" i="15" s="1"/>
  <c r="H42" i="15" s="1"/>
  <c r="Q28" i="2"/>
  <c r="Q15" i="2"/>
  <c r="P23" i="2"/>
  <c r="I9" i="18"/>
  <c r="I7" i="18" s="1"/>
  <c r="I37" i="18" s="1"/>
  <c r="H16" i="14"/>
  <c r="E16" i="14"/>
  <c r="O11" i="2" l="1"/>
  <c r="J41" i="2"/>
  <c r="O27" i="2"/>
  <c r="O41" i="2" s="1"/>
  <c r="Q23" i="2"/>
  <c r="Q14" i="2"/>
  <c r="Q11" i="2"/>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<sst xmlns="http://schemas.openxmlformats.org/spreadsheetml/2006/main" count="1147" uniqueCount="487">
  <si>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</si>
  <si>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</si>
  <si>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</si>
  <si>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</si>
  <si>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</si>
  <si>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</si>
  <si>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</si>
  <si>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</si>
  <si>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</si>
  <si>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</si>
  <si>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</si>
  <si>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</si>
  <si>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</si>
  <si>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</si>
  <si>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</si>
  <si>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</si>
  <si>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</si>
  <si>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</si>
  <si>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</si>
  <si>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</si>
  <si>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</si>
  <si>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</si>
  <si>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</si>
  <si>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</si>
  <si>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</si>
  <si>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</si>
  <si>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</si>
  <si>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</si>
  <si>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</si>
  <si>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</si>
  <si>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</si>
  <si>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</si>
  <si>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</si>
  <si>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</si>
  <si>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</si>
  <si>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</si>
  <si>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</si>
  <si>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</si>
  <si>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</si>
  <si>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</si>
  <si>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</si>
  <si>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</si>
  <si>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</si>
  <si>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</si>
  <si>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</si>
  <si>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</si>
  <si>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</si>
  <si>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</si>
  <si>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</si>
  <si>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</si>
  <si>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</si>
  <si>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</si>
  <si>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</si>
  <si>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</si>
  <si>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</si>
  <si>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</si>
  <si>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</si>
  <si>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</si>
  <si>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</si>
  <si>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</si>
  <si>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</si>
  <si>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</si>
  <si>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</si>
  <si>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</si>
  <si>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</si>
  <si>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</si>
  <si>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</si>
  <si>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</si>
  <si>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</si>
  <si>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</si>
  <si>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</si>
  <si>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</si>
  <si>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</si>
  <si>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</si>
  <si>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</si>
  <si>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</si>
  <si>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</si>
  <si>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</si>
  <si>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</si>
  <si>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</si>
  <si>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</si>
  <si>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</si>
  <si>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</si>
  <si>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</si>
  <si>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</si>
  <si>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</si>
  <si>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</si>
  <si>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</si>
  <si>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</si>
  <si>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</si>
  <si>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</si>
  <si>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</si>
  <si>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</si>
  <si>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</si>
  <si>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</si>
  <si>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</si>
  <si>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</si>
  <si>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</si>
  <si>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</si>
  <si>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</si>
  <si>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</si>
  <si>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</si>
  <si>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</si>
  <si>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</si>
  <si>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</si>
  <si>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</si>
  <si>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</si>
  <si>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</si>
  <si>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</si>
  <si>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</si>
  <si>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</si>
  <si>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</si>
  <si>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</si>
  <si>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</si>
  <si>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</si>
  <si>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</si>
  <si>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</si>
  <si>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</si>
  <si>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</si>
  <si>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</si>
  <si>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</si>
  <si>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</si>
  <si>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</si>
  <si>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</si>
  <si>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</si>
  <si>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</si>
  <si>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</si>
  <si>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</si>
  <si>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</si>
  <si>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</si>
  <si>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</si>
  <si>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</si>
  <si>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</si>
  <si>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</si>
  <si>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</si>
  <si>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</si>
  <si>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</si>
  <si>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</si>
  <si>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</si>
  <si>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</si>
  <si>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</si>
  <si>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</si>
  <si>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</si>
  <si>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</si>
  <si>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</si>
  <si>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</si>
  <si>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</si>
  <si>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</si>
  <si>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</si>
  <si>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</si>
  <si>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</si>
  <si>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</si>
  <si>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</si>
  <si>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</si>
  <si>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</si>
  <si>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</si>
  <si>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</si>
  <si>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</si>
  <si>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</si>
  <si>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</si>
  <si>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</si>
  <si>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</si>
  <si>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</si>
  <si>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</si>
  <si>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</si>
  <si>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</si>
  <si>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</si>
  <si>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</si>
  <si>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</si>
  <si>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</si>
  <si>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</si>
  <si>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</si>
  <si>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</si>
  <si>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</si>
  <si>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</si>
  <si>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</si>
  <si>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</si>
  <si>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</si>
  <si>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</si>
  <si>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</si>
  <si>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</si>
  <si>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</si>
  <si>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</si>
  <si>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</si>
  <si>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</si>
  <si>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</si>
  <si>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</si>
  <si>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</si>
  <si>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</si>
  <si>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</si>
  <si>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</si>
  <si>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</si>
  <si>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</si>
  <si>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</si>
  <si>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</si>
  <si>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</si>
  <si>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</si>
  <si>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</si>
  <si>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</si>
  <si>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</si>
  <si>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</si>
  <si>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</si>
  <si>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</si>
  <si>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</si>
  <si>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</si>
  <si>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</si>
  <si>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</si>
  <si>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</si>
  <si>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</si>
  <si>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</si>
  <si>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</si>
  <si>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</si>
  <si>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</si>
  <si>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</si>
  <si>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</si>
  <si>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</si>
  <si>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</si>
  <si>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</si>
  <si>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</si>
  <si>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</si>
  <si>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</si>
  <si>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</si>
  <si>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</si>
  <si>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</si>
  <si>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</si>
  <si>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</si>
  <si>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</si>
  <si>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</si>
  <si>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</si>
  <si>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</si>
  <si>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</si>
  <si>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</si>
  <si>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</si>
  <si>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</si>
  <si>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</si>
  <si>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</si>
  <si>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</si>
  <si>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</si>
  <si>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</si>
  <si>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</si>
  <si>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</si>
  <si>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</si>
  <si>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</si>
  <si>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</si>
  <si>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</si>
  <si>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</si>
  <si>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</si>
  <si>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</si>
  <si>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</si>
  <si>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</si>
  <si>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</si>
  <si>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</si>
  <si>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</si>
  <si>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</si>
  <si>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</si>
  <si>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</si>
  <si>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</si>
  <si>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</si>
  <si>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</si>
  <si>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</si>
  <si>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</si>
  <si>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</si>
  <si>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</si>
  <si>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</si>
  <si>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</si>
  <si>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</si>
  <si>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</si>
  <si>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</si>
  <si>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</si>
  <si>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</si>
  <si>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</si>
  <si>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</si>
  <si>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</si>
  <si>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</si>
  <si>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</si>
  <si>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</si>
  <si>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</si>
  <si>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</si>
  <si>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</si>
  <si>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</si>
  <si>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</si>
  <si>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</si>
  <si>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</si>
  <si>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</si>
  <si>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</si>
  <si>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</si>
  <si>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</si>
  <si>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</si>
  <si>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</si>
  <si>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</si>
  <si>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</si>
  <si>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</si>
  <si>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</si>
  <si>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</si>
  <si>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</si>
  <si>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</si>
  <si>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</si>
  <si>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</si>
  <si>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</si>
  <si>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</si>
  <si>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</si>
  <si>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</si>
  <si>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</si>
  <si>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</si>
  <si>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</si>
  <si>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</si>
  <si>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</si>
  <si>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</si>
  <si>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</si>
  <si>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</si>
  <si>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</si>
  <si>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</si>
  <si>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</si>
  <si>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</si>
  <si>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</si>
  <si>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</si>
  <si>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</si>
  <si>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</si>
  <si>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</si>
  <si>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</si>
  <si>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</si>
  <si>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</si>
  <si>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</si>
  <si>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</si>
  <si>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</si>
  <si>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</si>
  <si>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</si>
  <si>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</si>
  <si>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</si>
  <si>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</si>
  <si>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</si>
  <si>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</si>
  <si>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</si>
  <si>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</si>
  <si>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</si>
  <si>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</si>
  <si>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</si>
  <si>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</si>
  <si>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</si>
  <si>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</si>
  <si>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</si>
  <si>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</si>
  <si>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</si>
  <si>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</si>
  <si>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</si>
  <si>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</si>
  <si>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</si>
  <si>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</si>
  <si>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</si>
  <si>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</si>
  <si>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</si>
  <si>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</si>
  <si>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</si>
  <si>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</si>
  <si>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</si>
  <si>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</si>
  <si>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</si>
  <si>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</si>
  <si>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</si>
  <si>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</si>
  <si>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</si>
  <si>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</si>
  <si>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</si>
  <si>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</si>
  <si>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</si>
  <si>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</si>
  <si>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</si>
  <si>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</si>
  <si>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</si>
  <si>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</si>
  <si>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</si>
  <si>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</si>
  <si>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</si>
  <si>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</si>
  <si>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</si>
  <si>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</si>
  <si>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</si>
  <si>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</si>
  <si>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</si>
  <si>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</si>
  <si>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</si>
  <si>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</si>
  <si>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</si>
  <si>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</si>
  <si>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</si>
  <si>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</si>
  <si>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</si>
  <si>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</si>
  <si>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</si>
  <si>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</si>
  <si>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</si>
  <si>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</si>
  <si>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</si>
  <si>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</si>
  <si>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</si>
  <si>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</si>
  <si>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</si>
  <si>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</si>
  <si>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</si>
  <si>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</si>
  <si>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</si>
  <si>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</si>
  <si>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</si>
  <si>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</si>
  <si>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</si>
  <si>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</si>
  <si>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</si>
  <si>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</si>
  <si>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</si>
  <si>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</si>
  <si>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</si>
  <si>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</si>
  <si>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</si>
  <si>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</si>
  <si>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</si>
  <si>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</si>
  <si>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</si>
  <si>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</si>
  <si>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</si>
  <si>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</si>
  <si>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</si>
  <si>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</si>
  <si>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</si>
  <si>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</si>
  <si>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</si>
  <si>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</si>
  <si>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</si>
  <si>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</si>
  <si>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</si>
  <si>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</si>
  <si>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</si>
  <si>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</si>
  <si>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</si>
  <si>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</si>
  <si>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</si>
  <si>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</si>
  <si>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</si>
  <si>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</si>
  <si>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</si>
  <si>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</si>
  <si>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</si>
  <si>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</si>
  <si>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</si>
  <si>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</si>
  <si>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</si>
  <si>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</si>
  <si>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</si>
  <si>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</si>
  <si>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</si>
  <si>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</si>
  <si>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</si>
  <si>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</si>
  <si>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</si>
  <si>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</si>
  <si>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</si>
  <si>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</si>
  <si>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</si>
  <si>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</si>
  <si>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</si>
  <si>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</si>
  <si>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</si>
  <si>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</si>
  <si>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</si>
  <si>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</si>
  <si>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</si>
  <si>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</si>
  <si>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</si>
  <si>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</si>
  <si>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</si>
  <si>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</si>
  <si>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</si>
  <si>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</si>
  <si>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</si>
  <si>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Del 01 de enero al 30 de junio 2020</t>
  </si>
  <si>
    <t>Universidad Tecnológica del Norte de Guanajuato
Estado Analítico de Ingresos
DEL 01 de enero AL 30  de septiembre de 2020</t>
  </si>
  <si>
    <t>ENCARGADO DE LA SECRETARÍA ADMINISTRATIVA</t>
  </si>
  <si>
    <t>Universidad Tecnológica del Norte de Guanajuato
Estado Analítico Complementario de Ingresos
Del 01 de enero al 30 de septiembre de 2020</t>
  </si>
  <si>
    <t>UNIVERSIDAD TECNOLOGICA DEL NORTE DE GUANAJUATO
Estado Analítico del Ejercicio del Presupuesto de Egresos
Clasificación Administrativa
Del 1 de Enero al 30 de septiembre de 2020</t>
  </si>
  <si>
    <t>UNIVERSIDAD TECNOLÓGICA DEL NORTE DE GUANAJUATO
Estado Analítico del Ejercicio del Presupuesto de Egresos
Clasificación Administrativa
Del 1 de enero al 30 de septiembre de 2020</t>
  </si>
  <si>
    <t>UNIVERSIDAD TECNOLOGICA DEL NORTE DE GUANAJUATO
Estado Analítico del Ejercicio del Presupuesto de Egresos
Clasificación Administrativa (Sector Paraestatal)
Del 1 de Enero al 30 de septiembre de 2020</t>
  </si>
  <si>
    <t>UNIVERSIDAD TECNOLOGICA DEL NORTE DE GUANAJUATO
Estado Analítico del Ejercicio del Presupuesto de Egresos
Clasificación por Objeto del Gasto (Capítulo y Concepto)
Del 1 de Enero al 30 de Septiembre de 2020</t>
  </si>
  <si>
    <t>Universidad Tecnológica del Norte de Guanajuato
Estado Analítico del Ejercicio del Presupuesto de Egresos
Clasificación Económica (por Tipo de Gasto)
Del 01 de enero al 30 de septiembre de 2020</t>
  </si>
  <si>
    <t>Universidad Tecnológica del Norte de Guanajuato
Estado Analítico del Ejercicio del Presupuesto de Egresos
Clasificación Funcional (Finalidad y Función)
Del 01 de enero al 30 de septiembre de 2020</t>
  </si>
  <si>
    <t>Del 01 de enero al 30 de septiembre de 2020</t>
  </si>
  <si>
    <t>UNIVERSIDAD TECNOLOGICA DEL NORTE DE GUANAJUATO
INDICADORES DE POSTURA FISCAL
Del 1 de Enero al 30 de septiembre de 2020</t>
  </si>
  <si>
    <t>Universidad Tecnológica del Norte de Guanajuato
Gasto por Categoría Programática
Del 01 de enero al 30 de septiembre 2020</t>
  </si>
  <si>
    <t xml:space="preserve">                                                                                                  Del 01 de enero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</si>
</sst>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33">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2" fillId="3" borderId="0" xfId="0" applyNumberFormat="1" applyFont="1" applyFill="1" applyBorder="1" applyAlignment="1" applyProtection="1">
      <protection locked="0"/>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2" fillId="0" borderId="1" xfId="0" applyFont="1" applyFill="1" applyBorder="1" applyAlignment="1" applyProtection="1">
      <alignment horizontal="center"/>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4" fontId="11" fillId="0" borderId="9" xfId="17" applyNumberFormat="1" applyFont="1" applyFill="1" applyBorder="1" applyProtection="1">
      <protection locked="0"/>
    </xf>
    <xf numFmtId="4" fontId="12" fillId="0" borderId="2" xfId="0" applyNumberFormat="1" applyFont="1" applyFill="1" applyBorder="1" applyProtection="1">
      <protection locked="0"/>
    </xf>
    <xf numFmtId="0" fontId="12" fillId="0" borderId="0" xfId="0" applyFont="1" applyFill="1" applyBorder="1" applyProtection="1"/>
    <xf numFmtId="0" fontId="12" fillId="0" borderId="12" xfId="0" applyFont="1" applyFill="1" applyBorder="1" applyAlignment="1" applyProtection="1">
      <alignment horizontal="left"/>
    </xf>
    <xf numFmtId="0" fontId="0" fillId="0" borderId="0" xfId="0" applyProtection="1">
      <protection locked="0"/>
    </xf>
    <xf numFmtId="0" fontId="11" fillId="0" borderId="14" xfId="0"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4" fontId="11" fillId="0" borderId="9" xfId="17" applyNumberFormat="1" applyFont="1" applyFill="1" applyBorder="1"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0" fontId="12" fillId="4" borderId="5" xfId="9" applyFont="1" applyFill="1" applyBorder="1" applyAlignment="1" applyProtection="1">
      <alignment horizontal="center" vertical="center" wrapText="1"/>
      <protection locked="0"/>
    </xf>
    <xf numFmtId="0" fontId="12" fillId="4" borderId="7" xfId="9" applyFont="1" applyFill="1" applyBorder="1" applyAlignment="1" applyProtection="1">
      <alignment horizontal="center" vertical="center" wrapText="1"/>
      <protection locked="0"/>
    </xf>
    <xf numFmtId="0" fontId="12" fillId="4" borderId="8"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8" fillId="0" borderId="1" xfId="9" applyFont="1" applyFill="1" applyBorder="1" applyAlignment="1" applyProtection="1">
      <alignment horizontal="center" vertical="top"/>
      <protection locked="0"/>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2" fillId="2" borderId="0" xfId="0"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2" fillId="2" borderId="6" xfId="4"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13" xfId="0" applyFont="1" applyFill="1" applyBorder="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5"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5" xfId="0" applyFont="1" applyFill="1" applyBorder="1" applyAlignment="1">
      <alignment horizontal="center"/>
    </xf>
    <xf numFmtId="0" fontId="7" fillId="2" borderId="8" xfId="0" applyFont="1" applyFill="1" applyBorder="1" applyAlignment="1">
      <alignment horizontal="center"/>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9" fontId="7" fillId="3" borderId="5" xfId="2" applyFont="1" applyFill="1" applyBorder="1" applyAlignment="1">
      <alignment horizontal="center"/>
    </xf>
    <xf numFmtId="9" fontId="7" fillId="3" borderId="8" xfId="2" applyFont="1" applyFill="1" applyBorder="1" applyAlignment="1">
      <alignment horizontal="center"/>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46">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3" xfId="14"/>
    <cellStyle name="Millares 2 3 2" xfId="28"/>
    <cellStyle name="Millares 2 3 3" xfId="33"/>
    <cellStyle name="Millares 2 3 4" xfId="38"/>
    <cellStyle name="Millares 2 3 5" xfId="43"/>
    <cellStyle name="Millares 2 4" xfId="12"/>
    <cellStyle name="Millares 2 5" xfId="26"/>
    <cellStyle name="Millares 2 6" xfId="31"/>
    <cellStyle name="Millares 2 7" xfId="36"/>
    <cellStyle name="Millares 2 8" xfId="41"/>
    <cellStyle name="Millares 3" xfId="15"/>
    <cellStyle name="Millares 3 2" xfId="29"/>
    <cellStyle name="Millares 3 3" xfId="34"/>
    <cellStyle name="Millares 3 4" xfId="39"/>
    <cellStyle name="Millares 3 5" xfId="44"/>
    <cellStyle name="Moneda 2" xfId="16"/>
    <cellStyle name="Moneda 2 2" xfId="30"/>
    <cellStyle name="Moneda 2 3" xfId="35"/>
    <cellStyle name="Moneda 2 4" xfId="40"/>
    <cellStyle name="Moneda 2 5" xfId="45"/>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27" zoomScaleNormal="100" workbookViewId="0">
      <selection activeCell="G50" sqref="G50:H50"/>
    </sheetView>
  </sheetViews>
  <sheetFormatPr baseColWidth="10" defaultColWidth="11.453125" defaultRowHeight="10" x14ac:dyDescent="0.35"/>
  <cols>
    <col min="1" max="1" width="11.453125" style="177"/>
    <col min="2" max="2" width="1.54296875" style="177" customWidth="1"/>
    <col min="3" max="3" width="53.54296875" style="177" customWidth="1"/>
    <col min="4" max="4" width="15.26953125" style="177" customWidth="1"/>
    <col min="5" max="5" width="17" style="177" customWidth="1"/>
    <col min="6" max="6" width="15.26953125" style="177" customWidth="1"/>
    <col min="7" max="7" width="18" style="177" customWidth="1"/>
    <col min="8" max="8" width="19.1796875" style="177" customWidth="1"/>
    <col min="9" max="9" width="15.26953125" style="177" customWidth="1"/>
    <col min="10" max="16384" width="11.453125" style="177"/>
  </cols>
  <sheetData>
    <row r="1" spans="2:9" s="172" customFormat="1" ht="40" customHeight="1" x14ac:dyDescent="0.35">
      <c r="B1" s="326" t="s">
        <v>474</v>
      </c>
      <c r="C1" s="327"/>
      <c r="D1" s="327"/>
      <c r="E1" s="327"/>
      <c r="F1" s="327"/>
      <c r="G1" s="327"/>
      <c r="H1" s="327"/>
      <c r="I1" s="328"/>
    </row>
    <row r="2" spans="2:9" s="172" customFormat="1" ht="10.5" x14ac:dyDescent="0.35">
      <c r="B2" s="329" t="s">
        <v>316</v>
      </c>
      <c r="C2" s="330"/>
      <c r="D2" s="327" t="s">
        <v>411</v>
      </c>
      <c r="E2" s="327"/>
      <c r="F2" s="327"/>
      <c r="G2" s="327"/>
      <c r="H2" s="327"/>
      <c r="I2" s="335" t="s">
        <v>317</v>
      </c>
    </row>
    <row r="3" spans="2:9" s="173" customFormat="1" ht="25" customHeight="1" x14ac:dyDescent="0.35">
      <c r="B3" s="331"/>
      <c r="C3" s="332"/>
      <c r="D3" s="134" t="s">
        <v>260</v>
      </c>
      <c r="E3" s="135" t="s">
        <v>318</v>
      </c>
      <c r="F3" s="135" t="s">
        <v>206</v>
      </c>
      <c r="G3" s="135" t="s">
        <v>208</v>
      </c>
      <c r="H3" s="136" t="s">
        <v>319</v>
      </c>
      <c r="I3" s="336"/>
    </row>
    <row r="4" spans="2:9" s="173" customFormat="1" ht="10.5" x14ac:dyDescent="0.35">
      <c r="B4" s="333"/>
      <c r="C4" s="334"/>
      <c r="D4" s="137" t="s">
        <v>320</v>
      </c>
      <c r="E4" s="138" t="s">
        <v>321</v>
      </c>
      <c r="F4" s="138" t="s">
        <v>412</v>
      </c>
      <c r="G4" s="138" t="s">
        <v>322</v>
      </c>
      <c r="H4" s="138" t="s">
        <v>74</v>
      </c>
      <c r="I4" s="138" t="s">
        <v>413</v>
      </c>
    </row>
    <row r="5" spans="2:9" x14ac:dyDescent="0.35">
      <c r="B5" s="174"/>
      <c r="C5" s="175" t="s">
        <v>323</v>
      </c>
      <c r="D5" s="176"/>
      <c r="E5" s="176"/>
      <c r="F5" s="176"/>
      <c r="G5" s="176"/>
      <c r="H5" s="176"/>
      <c r="I5" s="176"/>
    </row>
    <row r="6" spans="2:9" x14ac:dyDescent="0.35">
      <c r="B6" s="178"/>
      <c r="C6" s="179" t="s">
        <v>324</v>
      </c>
      <c r="D6" s="180"/>
      <c r="E6" s="180"/>
      <c r="F6" s="180"/>
      <c r="G6" s="180"/>
      <c r="H6" s="180"/>
      <c r="I6" s="180"/>
    </row>
    <row r="7" spans="2:9" x14ac:dyDescent="0.35">
      <c r="B7" s="174"/>
      <c r="C7" s="175" t="s">
        <v>325</v>
      </c>
      <c r="D7" s="180"/>
      <c r="E7" s="180"/>
      <c r="F7" s="180"/>
      <c r="G7" s="180"/>
      <c r="H7" s="180"/>
      <c r="I7" s="180"/>
    </row>
    <row r="8" spans="2:9" x14ac:dyDescent="0.35">
      <c r="B8" s="174"/>
      <c r="C8" s="175" t="s">
        <v>326</v>
      </c>
      <c r="D8" s="180"/>
      <c r="E8" s="180"/>
      <c r="F8" s="180"/>
      <c r="G8" s="180"/>
      <c r="H8" s="180"/>
      <c r="I8" s="180"/>
    </row>
    <row r="9" spans="2:9" x14ac:dyDescent="0.35">
      <c r="B9" s="174"/>
      <c r="C9" s="175" t="s">
        <v>327</v>
      </c>
      <c r="D9" s="180"/>
      <c r="E9" s="180"/>
      <c r="F9" s="180"/>
      <c r="G9" s="180"/>
      <c r="H9" s="180"/>
      <c r="I9" s="180"/>
    </row>
    <row r="10" spans="2:9" x14ac:dyDescent="0.35">
      <c r="B10" s="178"/>
      <c r="C10" s="179" t="s">
        <v>328</v>
      </c>
      <c r="D10" s="180"/>
      <c r="E10" s="180"/>
      <c r="F10" s="180"/>
      <c r="G10" s="180"/>
      <c r="H10" s="180"/>
      <c r="I10" s="180"/>
    </row>
    <row r="11" spans="2:9" ht="14.5" x14ac:dyDescent="0.35">
      <c r="B11" s="181"/>
      <c r="C11" s="175" t="s">
        <v>433</v>
      </c>
      <c r="D11" s="182">
        <v>8620558</v>
      </c>
      <c r="E11" s="287">
        <v>3620548.47</v>
      </c>
      <c r="F11" s="180">
        <f>D11+E11</f>
        <v>12241106.470000001</v>
      </c>
      <c r="G11" s="287">
        <v>5252742.8</v>
      </c>
      <c r="H11" s="287">
        <v>5252742.8</v>
      </c>
      <c r="I11" s="180">
        <f>H11-D11</f>
        <v>-3367815.2</v>
      </c>
    </row>
    <row r="12" spans="2:9" ht="20" x14ac:dyDescent="0.35">
      <c r="B12" s="181"/>
      <c r="C12" s="175" t="s">
        <v>434</v>
      </c>
      <c r="D12" s="182">
        <v>0</v>
      </c>
      <c r="E12" s="287">
        <v>52372864.140000001</v>
      </c>
      <c r="F12" s="180">
        <f t="shared" ref="F12:F15" si="0">D12+E12</f>
        <v>52372864.140000001</v>
      </c>
      <c r="G12" s="287">
        <v>39499482.359999999</v>
      </c>
      <c r="H12" s="287">
        <v>39499482.359999999</v>
      </c>
      <c r="I12" s="180">
        <f t="shared" ref="I12:I15" si="1">H12-D12</f>
        <v>39499482.359999999</v>
      </c>
    </row>
    <row r="13" spans="2:9" ht="20" x14ac:dyDescent="0.35">
      <c r="B13" s="181"/>
      <c r="C13" s="175" t="s">
        <v>435</v>
      </c>
      <c r="D13" s="182">
        <v>52025604.32</v>
      </c>
      <c r="E13" s="287">
        <v>4008285.07</v>
      </c>
      <c r="F13" s="180">
        <f t="shared" si="0"/>
        <v>56033889.390000001</v>
      </c>
      <c r="G13" s="287">
        <v>38175509.189999998</v>
      </c>
      <c r="H13" s="287">
        <v>38175509.189999998</v>
      </c>
      <c r="I13" s="180">
        <f t="shared" si="1"/>
        <v>-13850095.130000003</v>
      </c>
    </row>
    <row r="14" spans="2:9" x14ac:dyDescent="0.35">
      <c r="B14" s="174"/>
      <c r="C14" s="175" t="s">
        <v>329</v>
      </c>
      <c r="D14" s="180">
        <v>0</v>
      </c>
      <c r="E14" s="287">
        <v>0</v>
      </c>
      <c r="F14" s="180">
        <f t="shared" si="0"/>
        <v>0</v>
      </c>
      <c r="G14" s="287">
        <v>0</v>
      </c>
      <c r="H14" s="287">
        <v>0</v>
      </c>
      <c r="I14" s="180">
        <f t="shared" si="1"/>
        <v>0</v>
      </c>
    </row>
    <row r="15" spans="2:9" x14ac:dyDescent="0.35">
      <c r="B15" s="174"/>
      <c r="D15" s="183">
        <v>0</v>
      </c>
      <c r="E15" s="183">
        <v>0</v>
      </c>
      <c r="F15" s="180">
        <f t="shared" si="0"/>
        <v>0</v>
      </c>
      <c r="G15" s="183">
        <v>0</v>
      </c>
      <c r="H15" s="183">
        <v>0</v>
      </c>
      <c r="I15" s="180">
        <f t="shared" si="1"/>
        <v>0</v>
      </c>
    </row>
    <row r="16" spans="2:9" ht="10.5" x14ac:dyDescent="0.35">
      <c r="B16" s="184"/>
      <c r="C16" s="185" t="s">
        <v>330</v>
      </c>
      <c r="D16" s="186">
        <f>SUM(D11:D15)</f>
        <v>60646162.32</v>
      </c>
      <c r="E16" s="186">
        <f>SUM(E11:E15)</f>
        <v>60001697.68</v>
      </c>
      <c r="F16" s="186">
        <f>SUM(F11:F15)</f>
        <v>120647860</v>
      </c>
      <c r="G16" s="186">
        <f>SUM(G11:G15)</f>
        <v>82927734.349999994</v>
      </c>
      <c r="H16" s="187">
        <f>SUM(H11:H15)</f>
        <v>82927734.349999994</v>
      </c>
      <c r="I16" s="188"/>
    </row>
    <row r="17" spans="2:9" ht="10.5" x14ac:dyDescent="0.35">
      <c r="B17" s="189"/>
      <c r="C17" s="190"/>
      <c r="D17" s="191"/>
      <c r="E17" s="191"/>
      <c r="F17" s="192"/>
      <c r="G17" s="193" t="s">
        <v>414</v>
      </c>
      <c r="H17" s="194"/>
      <c r="I17" s="195"/>
    </row>
    <row r="18" spans="2:9" ht="10.5" x14ac:dyDescent="0.35">
      <c r="B18" s="337" t="s">
        <v>415</v>
      </c>
      <c r="C18" s="338"/>
      <c r="D18" s="327" t="s">
        <v>411</v>
      </c>
      <c r="E18" s="327"/>
      <c r="F18" s="327"/>
      <c r="G18" s="327"/>
      <c r="H18" s="327"/>
      <c r="I18" s="335" t="s">
        <v>317</v>
      </c>
    </row>
    <row r="19" spans="2:9" ht="21" x14ac:dyDescent="0.35">
      <c r="B19" s="339"/>
      <c r="C19" s="340"/>
      <c r="D19" s="134" t="s">
        <v>260</v>
      </c>
      <c r="E19" s="135" t="s">
        <v>318</v>
      </c>
      <c r="F19" s="135" t="s">
        <v>206</v>
      </c>
      <c r="G19" s="135" t="s">
        <v>208</v>
      </c>
      <c r="H19" s="136" t="s">
        <v>319</v>
      </c>
      <c r="I19" s="336"/>
    </row>
    <row r="20" spans="2:9" ht="10.5" x14ac:dyDescent="0.35">
      <c r="B20" s="341"/>
      <c r="C20" s="342"/>
      <c r="D20" s="137" t="s">
        <v>320</v>
      </c>
      <c r="E20" s="138" t="s">
        <v>321</v>
      </c>
      <c r="F20" s="138" t="s">
        <v>412</v>
      </c>
      <c r="G20" s="138" t="s">
        <v>322</v>
      </c>
      <c r="H20" s="138" t="s">
        <v>74</v>
      </c>
      <c r="I20" s="138" t="s">
        <v>413</v>
      </c>
    </row>
    <row r="21" spans="2:9" ht="10.5" x14ac:dyDescent="0.35">
      <c r="B21" s="196" t="s">
        <v>436</v>
      </c>
      <c r="C21" s="197"/>
      <c r="D21" s="198"/>
      <c r="E21" s="198"/>
      <c r="F21" s="198"/>
      <c r="G21" s="198"/>
      <c r="H21" s="198"/>
      <c r="I21" s="198"/>
    </row>
    <row r="22" spans="2:9" x14ac:dyDescent="0.35">
      <c r="B22" s="199"/>
      <c r="C22" s="200" t="s">
        <v>323</v>
      </c>
      <c r="D22" s="201"/>
      <c r="E22" s="201"/>
      <c r="F22" s="201"/>
      <c r="G22" s="201"/>
      <c r="H22" s="201"/>
      <c r="I22" s="201"/>
    </row>
    <row r="23" spans="2:9" x14ac:dyDescent="0.35">
      <c r="B23" s="199"/>
      <c r="C23" s="200" t="s">
        <v>324</v>
      </c>
      <c r="D23" s="201"/>
      <c r="E23" s="201"/>
      <c r="F23" s="201"/>
      <c r="G23" s="201"/>
      <c r="H23" s="201"/>
      <c r="I23" s="201"/>
    </row>
    <row r="24" spans="2:9" x14ac:dyDescent="0.35">
      <c r="B24" s="199"/>
      <c r="C24" s="200" t="s">
        <v>325</v>
      </c>
      <c r="D24" s="201"/>
      <c r="E24" s="201"/>
      <c r="F24" s="201"/>
      <c r="G24" s="201"/>
      <c r="H24" s="201"/>
      <c r="I24" s="201"/>
    </row>
    <row r="25" spans="2:9" x14ac:dyDescent="0.35">
      <c r="B25" s="199"/>
      <c r="C25" s="200" t="s">
        <v>326</v>
      </c>
      <c r="D25" s="201"/>
      <c r="E25" s="201"/>
      <c r="F25" s="201"/>
      <c r="G25" s="201"/>
      <c r="H25" s="201"/>
      <c r="I25" s="201"/>
    </row>
    <row r="26" spans="2:9" ht="12" x14ac:dyDescent="0.35">
      <c r="B26" s="199"/>
      <c r="C26" s="200" t="s">
        <v>437</v>
      </c>
      <c r="D26" s="201"/>
      <c r="E26" s="201"/>
      <c r="F26" s="201"/>
      <c r="G26" s="201"/>
      <c r="H26" s="201"/>
      <c r="I26" s="201"/>
    </row>
    <row r="27" spans="2:9" ht="12" x14ac:dyDescent="0.35">
      <c r="B27" s="199"/>
      <c r="C27" s="200" t="s">
        <v>438</v>
      </c>
      <c r="D27" s="201"/>
      <c r="E27" s="201"/>
      <c r="F27" s="201"/>
      <c r="G27" s="201"/>
      <c r="H27" s="201"/>
      <c r="I27" s="201"/>
    </row>
    <row r="28" spans="2:9" ht="20" x14ac:dyDescent="0.35">
      <c r="B28" s="199"/>
      <c r="C28" s="200" t="s">
        <v>439</v>
      </c>
      <c r="D28" s="201"/>
      <c r="E28" s="201"/>
      <c r="F28" s="201"/>
      <c r="G28" s="201"/>
      <c r="H28" s="201"/>
      <c r="I28" s="201"/>
    </row>
    <row r="29" spans="2:9" ht="20" x14ac:dyDescent="0.35">
      <c r="B29" s="199"/>
      <c r="C29" s="200" t="s">
        <v>435</v>
      </c>
      <c r="D29" s="201"/>
      <c r="E29" s="201"/>
      <c r="F29" s="201"/>
      <c r="G29" s="201"/>
      <c r="H29" s="201"/>
      <c r="I29" s="201"/>
    </row>
    <row r="30" spans="2:9" x14ac:dyDescent="0.35">
      <c r="B30" s="199"/>
      <c r="C30" s="200"/>
      <c r="D30" s="201"/>
      <c r="E30" s="201"/>
      <c r="F30" s="201"/>
      <c r="G30" s="201"/>
      <c r="H30" s="201"/>
      <c r="I30" s="201"/>
    </row>
    <row r="31" spans="2:9" ht="36.75" customHeight="1" x14ac:dyDescent="0.35">
      <c r="B31" s="344" t="s">
        <v>440</v>
      </c>
      <c r="C31" s="345"/>
      <c r="D31" s="202">
        <f>SUM(D32:D36)</f>
        <v>60646162.32</v>
      </c>
      <c r="E31" s="202">
        <f>SUM(E32:E36)</f>
        <v>60001697.68</v>
      </c>
      <c r="F31" s="202">
        <f>D31+E31</f>
        <v>120647860</v>
      </c>
      <c r="G31" s="202">
        <f>SUM(G32:G36)</f>
        <v>82927734.349999994</v>
      </c>
      <c r="H31" s="202">
        <f>SUM(H32:H36)</f>
        <v>82927734.349999994</v>
      </c>
      <c r="I31" s="202">
        <f>SUM(I32:I36)</f>
        <v>22281572.029999997</v>
      </c>
    </row>
    <row r="32" spans="2:9" x14ac:dyDescent="0.35">
      <c r="B32" s="199"/>
      <c r="C32" s="200" t="s">
        <v>324</v>
      </c>
      <c r="D32" s="201"/>
      <c r="E32" s="201"/>
      <c r="F32" s="201"/>
      <c r="G32" s="201"/>
      <c r="H32" s="201"/>
      <c r="I32" s="201"/>
    </row>
    <row r="33" spans="2:9" ht="12" x14ac:dyDescent="0.35">
      <c r="B33" s="199"/>
      <c r="C33" s="200" t="s">
        <v>441</v>
      </c>
      <c r="D33" s="201"/>
      <c r="E33" s="201"/>
      <c r="F33" s="201"/>
      <c r="G33" s="201"/>
      <c r="H33" s="201"/>
      <c r="I33" s="201"/>
    </row>
    <row r="34" spans="2:9" ht="12" x14ac:dyDescent="0.35">
      <c r="B34" s="199"/>
      <c r="C34" s="200" t="s">
        <v>442</v>
      </c>
      <c r="D34" s="215">
        <v>8620558</v>
      </c>
      <c r="E34" s="255">
        <v>3620548.47</v>
      </c>
      <c r="F34" s="201">
        <f>D34+E34</f>
        <v>12241106.470000001</v>
      </c>
      <c r="G34" s="287">
        <v>5252742.8</v>
      </c>
      <c r="H34" s="287">
        <v>5252742.8</v>
      </c>
      <c r="I34" s="201">
        <f>H34-D34</f>
        <v>-3367815.2</v>
      </c>
    </row>
    <row r="35" spans="2:9" ht="20" x14ac:dyDescent="0.35">
      <c r="B35" s="199"/>
      <c r="C35" s="200" t="s">
        <v>435</v>
      </c>
      <c r="D35" s="215">
        <v>52025604.32</v>
      </c>
      <c r="E35" s="255">
        <f>E12+E13</f>
        <v>56381149.210000001</v>
      </c>
      <c r="F35" s="201">
        <f t="shared" ref="F35:F38" si="2">D35+E35</f>
        <v>108406753.53</v>
      </c>
      <c r="G35" s="287">
        <v>39499482.359999999</v>
      </c>
      <c r="H35" s="287">
        <v>39499482.359999999</v>
      </c>
      <c r="I35" s="201">
        <f t="shared" ref="I35:I38" si="3">H35-D35</f>
        <v>-12526121.960000001</v>
      </c>
    </row>
    <row r="36" spans="2:9" x14ac:dyDescent="0.35">
      <c r="B36" s="199"/>
      <c r="C36" s="200"/>
      <c r="D36" s="203">
        <v>0</v>
      </c>
      <c r="E36" s="182">
        <v>0</v>
      </c>
      <c r="F36" s="201">
        <f t="shared" si="2"/>
        <v>0</v>
      </c>
      <c r="G36" s="287">
        <v>38175509.189999998</v>
      </c>
      <c r="H36" s="287">
        <v>38175509.189999998</v>
      </c>
      <c r="I36" s="201">
        <f t="shared" si="3"/>
        <v>38175509.189999998</v>
      </c>
    </row>
    <row r="37" spans="2:9" ht="10.5" x14ac:dyDescent="0.35">
      <c r="B37" s="204" t="s">
        <v>443</v>
      </c>
      <c r="C37" s="205"/>
      <c r="D37" s="202">
        <v>0</v>
      </c>
      <c r="E37" s="202">
        <v>0</v>
      </c>
      <c r="F37" s="201">
        <f t="shared" si="2"/>
        <v>0</v>
      </c>
      <c r="G37" s="202">
        <v>0</v>
      </c>
      <c r="H37" s="202">
        <v>0</v>
      </c>
      <c r="I37" s="201">
        <f t="shared" si="3"/>
        <v>0</v>
      </c>
    </row>
    <row r="38" spans="2:9" ht="10.5" x14ac:dyDescent="0.35">
      <c r="B38" s="206"/>
      <c r="C38" s="200" t="s">
        <v>329</v>
      </c>
      <c r="D38" s="202">
        <v>0</v>
      </c>
      <c r="E38" s="202">
        <v>0</v>
      </c>
      <c r="F38" s="201">
        <f t="shared" si="2"/>
        <v>0</v>
      </c>
      <c r="G38" s="202">
        <v>0</v>
      </c>
      <c r="H38" s="202">
        <v>0</v>
      </c>
      <c r="I38" s="201">
        <f t="shared" si="3"/>
        <v>0</v>
      </c>
    </row>
    <row r="39" spans="2:9" ht="10.5" x14ac:dyDescent="0.35">
      <c r="B39" s="207"/>
      <c r="C39" s="208" t="s">
        <v>330</v>
      </c>
      <c r="D39" s="186">
        <f>SUM(D34:D38)</f>
        <v>60646162.32</v>
      </c>
      <c r="E39" s="186">
        <f>SUM(E34:E38)</f>
        <v>60001697.68</v>
      </c>
      <c r="F39" s="186">
        <f>SUM(F34:F38)</f>
        <v>120647860</v>
      </c>
      <c r="G39" s="186">
        <f>SUM(G34:G38)</f>
        <v>82927734.349999994</v>
      </c>
      <c r="H39" s="186">
        <f>SUM(H34:H38)</f>
        <v>82927734.349999994</v>
      </c>
      <c r="I39" s="188"/>
    </row>
    <row r="40" spans="2:9" ht="10.5" x14ac:dyDescent="0.35">
      <c r="B40" s="209"/>
      <c r="C40" s="190"/>
      <c r="D40" s="191"/>
      <c r="E40" s="191"/>
      <c r="F40" s="191"/>
      <c r="G40" s="193" t="s">
        <v>414</v>
      </c>
      <c r="H40" s="210"/>
      <c r="I40" s="195"/>
    </row>
    <row r="41" spans="2:9" x14ac:dyDescent="0.35">
      <c r="B41" s="211" t="s">
        <v>228</v>
      </c>
    </row>
    <row r="42" spans="2:9" ht="14.5" x14ac:dyDescent="0.35">
      <c r="C42" s="212"/>
    </row>
    <row r="43" spans="2:9" ht="14.5" x14ac:dyDescent="0.35">
      <c r="C43" s="213"/>
    </row>
    <row r="44" spans="2:9" ht="14.5" x14ac:dyDescent="0.35">
      <c r="C44" s="213"/>
    </row>
    <row r="48" spans="2:9" x14ac:dyDescent="0.2">
      <c r="C48" s="343" t="s">
        <v>417</v>
      </c>
      <c r="D48" s="343"/>
      <c r="E48" s="211"/>
      <c r="F48" s="211"/>
      <c r="G48" s="346"/>
      <c r="H48" s="346"/>
    </row>
    <row r="49" spans="3:8" x14ac:dyDescent="0.2">
      <c r="C49" s="343" t="s">
        <v>420</v>
      </c>
      <c r="D49" s="343"/>
      <c r="E49" s="211"/>
      <c r="F49" s="211"/>
      <c r="G49" s="343" t="s">
        <v>444</v>
      </c>
      <c r="H49" s="343"/>
    </row>
    <row r="50" spans="3:8" x14ac:dyDescent="0.2">
      <c r="C50" s="343" t="s">
        <v>423</v>
      </c>
      <c r="D50" s="343"/>
      <c r="E50" s="211"/>
      <c r="F50" s="211"/>
      <c r="G50" s="343" t="s">
        <v>475</v>
      </c>
      <c r="H50" s="343"/>
    </row>
  </sheetData>
  <sheetProtection formatCells="0" formatColumns="0" formatRows="0" insertRows="0" autoFilter="0"/>
  <mergeCells count="14">
    <mergeCell ref="C50:D50"/>
    <mergeCell ref="G50:H50"/>
    <mergeCell ref="B31:C31"/>
    <mergeCell ref="C48:D48"/>
    <mergeCell ref="G48:H48"/>
    <mergeCell ref="C49:D49"/>
    <mergeCell ref="G49:H49"/>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3"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opLeftCell="A18" zoomScaleNormal="100" zoomScaleSheetLayoutView="90" workbookViewId="0">
      <selection activeCell="H48" sqref="H48"/>
    </sheetView>
  </sheetViews>
  <sheetFormatPr baseColWidth="10" defaultColWidth="11.453125" defaultRowHeight="10" x14ac:dyDescent="0.2"/>
  <cols>
    <col min="1" max="2" width="1.7265625" style="143" customWidth="1"/>
    <col min="3" max="3" width="62.453125" style="143" customWidth="1"/>
    <col min="4" max="4" width="15.7265625" style="143" customWidth="1"/>
    <col min="5" max="5" width="18.7265625" style="143" customWidth="1"/>
    <col min="6" max="6" width="15.7265625" style="143" customWidth="1"/>
    <col min="7" max="9" width="15.7265625" style="165" customWidth="1"/>
    <col min="10" max="16384" width="11.453125" style="143"/>
  </cols>
  <sheetData>
    <row r="1" spans="1:9" ht="35.15" customHeight="1" x14ac:dyDescent="0.2">
      <c r="A1" s="360" t="s">
        <v>485</v>
      </c>
      <c r="B1" s="361"/>
      <c r="C1" s="361"/>
      <c r="D1" s="361"/>
      <c r="E1" s="361"/>
      <c r="F1" s="361"/>
      <c r="G1" s="361"/>
      <c r="H1" s="361"/>
      <c r="I1" s="362"/>
    </row>
    <row r="2" spans="1:9" ht="15" customHeight="1" x14ac:dyDescent="0.2">
      <c r="A2" s="363" t="s">
        <v>229</v>
      </c>
      <c r="B2" s="400"/>
      <c r="C2" s="364"/>
      <c r="D2" s="361" t="s">
        <v>200</v>
      </c>
      <c r="E2" s="361"/>
      <c r="F2" s="361"/>
      <c r="G2" s="361"/>
      <c r="H2" s="361"/>
      <c r="I2" s="369" t="s">
        <v>201</v>
      </c>
    </row>
    <row r="3" spans="1:9" ht="25" customHeight="1" x14ac:dyDescent="0.2">
      <c r="A3" s="365"/>
      <c r="B3" s="401"/>
      <c r="C3" s="366"/>
      <c r="D3" s="144" t="s">
        <v>204</v>
      </c>
      <c r="E3" s="102" t="s">
        <v>205</v>
      </c>
      <c r="F3" s="102" t="s">
        <v>206</v>
      </c>
      <c r="G3" s="102" t="s">
        <v>208</v>
      </c>
      <c r="H3" s="145" t="s">
        <v>210</v>
      </c>
      <c r="I3" s="370"/>
    </row>
    <row r="4" spans="1:9" ht="10.5" x14ac:dyDescent="0.2">
      <c r="A4" s="367"/>
      <c r="B4" s="402"/>
      <c r="C4" s="368"/>
      <c r="D4" s="103">
        <v>1</v>
      </c>
      <c r="E4" s="103">
        <v>2</v>
      </c>
      <c r="F4" s="103" t="s">
        <v>213</v>
      </c>
      <c r="G4" s="103">
        <v>4</v>
      </c>
      <c r="H4" s="103">
        <v>5</v>
      </c>
      <c r="I4" s="103" t="s">
        <v>333</v>
      </c>
    </row>
    <row r="5" spans="1:9" ht="10.5" x14ac:dyDescent="0.2">
      <c r="A5" s="146"/>
      <c r="B5" s="147"/>
      <c r="C5" s="147"/>
      <c r="D5" s="148"/>
      <c r="E5" s="148"/>
      <c r="F5" s="148"/>
      <c r="G5" s="148"/>
      <c r="H5" s="148"/>
      <c r="I5" s="148"/>
    </row>
    <row r="6" spans="1:9" ht="10.5" x14ac:dyDescent="0.25">
      <c r="A6" s="149" t="s">
        <v>230</v>
      </c>
      <c r="B6" s="150"/>
      <c r="D6" s="151"/>
      <c r="E6" s="151"/>
      <c r="F6" s="151"/>
      <c r="G6" s="151"/>
      <c r="H6" s="151"/>
      <c r="I6" s="151"/>
    </row>
    <row r="7" spans="1:9" ht="10.5" x14ac:dyDescent="0.25">
      <c r="A7" s="152"/>
      <c r="B7" s="153" t="s">
        <v>231</v>
      </c>
      <c r="C7" s="154"/>
      <c r="D7" s="223">
        <f>D9</f>
        <v>60646162.32</v>
      </c>
      <c r="E7" s="223">
        <f t="shared" ref="E7:I7" si="0">E9</f>
        <v>55891761.480000004</v>
      </c>
      <c r="F7" s="223">
        <f t="shared" si="0"/>
        <v>116537923.80000001</v>
      </c>
      <c r="G7" s="223">
        <f t="shared" si="0"/>
        <v>67221762.340000004</v>
      </c>
      <c r="H7" s="223">
        <f t="shared" si="0"/>
        <v>67221762.340000004</v>
      </c>
      <c r="I7" s="223">
        <f t="shared" si="0"/>
        <v>49316161.460000008</v>
      </c>
    </row>
    <row r="8" spans="1:9" x14ac:dyDescent="0.2">
      <c r="A8" s="152"/>
      <c r="B8" s="155"/>
      <c r="C8" s="156" t="s">
        <v>232</v>
      </c>
      <c r="D8" s="224"/>
      <c r="E8" s="224"/>
      <c r="F8" s="224"/>
      <c r="G8" s="224"/>
      <c r="H8" s="224"/>
      <c r="I8" s="224"/>
    </row>
    <row r="9" spans="1:9" x14ac:dyDescent="0.2">
      <c r="A9" s="152"/>
      <c r="B9" s="155"/>
      <c r="C9" s="156" t="s">
        <v>233</v>
      </c>
      <c r="D9" s="166">
        <v>60646162.32</v>
      </c>
      <c r="E9" s="166">
        <v>55891761.480000004</v>
      </c>
      <c r="F9" s="224">
        <f>D9+E9</f>
        <v>116537923.80000001</v>
      </c>
      <c r="G9" s="166">
        <v>67221762.340000004</v>
      </c>
      <c r="H9" s="166">
        <v>67221762.340000004</v>
      </c>
      <c r="I9" s="224">
        <f>F9-G9</f>
        <v>49316161.460000008</v>
      </c>
    </row>
    <row r="10" spans="1:9" ht="10.5" x14ac:dyDescent="0.25">
      <c r="A10" s="152"/>
      <c r="B10" s="153" t="s">
        <v>234</v>
      </c>
      <c r="C10" s="154"/>
      <c r="D10" s="223"/>
      <c r="E10" s="223"/>
      <c r="F10" s="223"/>
      <c r="G10" s="223"/>
      <c r="H10" s="223"/>
      <c r="I10" s="223"/>
    </row>
    <row r="11" spans="1:9" x14ac:dyDescent="0.2">
      <c r="A11" s="152"/>
      <c r="B11" s="155"/>
      <c r="C11" s="156" t="s">
        <v>235</v>
      </c>
      <c r="D11" s="224"/>
      <c r="E11" s="224"/>
      <c r="F11" s="224"/>
      <c r="G11" s="224"/>
      <c r="H11" s="224"/>
      <c r="I11" s="224"/>
    </row>
    <row r="12" spans="1:9" x14ac:dyDescent="0.2">
      <c r="A12" s="152"/>
      <c r="B12" s="155"/>
      <c r="C12" s="156" t="s">
        <v>236</v>
      </c>
      <c r="D12" s="224"/>
      <c r="E12" s="224"/>
      <c r="F12" s="224"/>
      <c r="G12" s="224"/>
      <c r="H12" s="224"/>
      <c r="I12" s="224"/>
    </row>
    <row r="13" spans="1:9" x14ac:dyDescent="0.2">
      <c r="A13" s="152"/>
      <c r="B13" s="155"/>
      <c r="C13" s="156" t="s">
        <v>237</v>
      </c>
      <c r="D13" s="224"/>
      <c r="E13" s="224"/>
      <c r="F13" s="224"/>
      <c r="G13" s="224"/>
      <c r="H13" s="224"/>
      <c r="I13" s="224"/>
    </row>
    <row r="14" spans="1:9" x14ac:dyDescent="0.2">
      <c r="A14" s="152"/>
      <c r="B14" s="155"/>
      <c r="C14" s="156" t="s">
        <v>238</v>
      </c>
      <c r="D14" s="224"/>
      <c r="E14" s="224"/>
      <c r="F14" s="224"/>
      <c r="G14" s="224"/>
      <c r="H14" s="224"/>
      <c r="I14" s="224"/>
    </row>
    <row r="15" spans="1:9" x14ac:dyDescent="0.2">
      <c r="A15" s="152"/>
      <c r="B15" s="155"/>
      <c r="C15" s="156" t="s">
        <v>239</v>
      </c>
      <c r="D15" s="224"/>
      <c r="E15" s="224"/>
      <c r="F15" s="224"/>
      <c r="G15" s="224"/>
      <c r="H15" s="224"/>
      <c r="I15" s="224"/>
    </row>
    <row r="16" spans="1:9" x14ac:dyDescent="0.2">
      <c r="A16" s="152"/>
      <c r="B16" s="155"/>
      <c r="C16" s="156" t="s">
        <v>240</v>
      </c>
      <c r="D16" s="224"/>
      <c r="E16" s="224"/>
      <c r="F16" s="224"/>
      <c r="G16" s="224"/>
      <c r="H16" s="224"/>
      <c r="I16" s="224"/>
    </row>
    <row r="17" spans="1:9" x14ac:dyDescent="0.2">
      <c r="A17" s="152"/>
      <c r="B17" s="155"/>
      <c r="C17" s="156" t="s">
        <v>241</v>
      </c>
      <c r="D17" s="224"/>
      <c r="E17" s="224"/>
      <c r="F17" s="224"/>
      <c r="G17" s="224"/>
      <c r="H17" s="224"/>
      <c r="I17" s="224"/>
    </row>
    <row r="18" spans="1:9" x14ac:dyDescent="0.2">
      <c r="A18" s="152"/>
      <c r="B18" s="155"/>
      <c r="C18" s="156" t="s">
        <v>242</v>
      </c>
      <c r="D18" s="224"/>
      <c r="E18" s="224"/>
      <c r="F18" s="224"/>
      <c r="G18" s="224"/>
      <c r="H18" s="224"/>
      <c r="I18" s="224"/>
    </row>
    <row r="19" spans="1:9" ht="10.5" x14ac:dyDescent="0.25">
      <c r="A19" s="152"/>
      <c r="B19" s="153" t="s">
        <v>243</v>
      </c>
      <c r="C19" s="154"/>
      <c r="D19" s="223"/>
      <c r="E19" s="223"/>
      <c r="F19" s="223"/>
      <c r="G19" s="223"/>
      <c r="H19" s="223"/>
      <c r="I19" s="223"/>
    </row>
    <row r="20" spans="1:9" x14ac:dyDescent="0.2">
      <c r="A20" s="152"/>
      <c r="B20" s="155"/>
      <c r="C20" s="156" t="s">
        <v>244</v>
      </c>
      <c r="D20" s="224"/>
      <c r="E20" s="224"/>
      <c r="F20" s="224"/>
      <c r="G20" s="224"/>
      <c r="H20" s="224"/>
      <c r="I20" s="224"/>
    </row>
    <row r="21" spans="1:9" x14ac:dyDescent="0.2">
      <c r="A21" s="152"/>
      <c r="B21" s="155"/>
      <c r="C21" s="156" t="s">
        <v>245</v>
      </c>
      <c r="D21" s="224"/>
      <c r="E21" s="224"/>
      <c r="F21" s="224"/>
      <c r="G21" s="224"/>
      <c r="H21" s="224"/>
      <c r="I21" s="224"/>
    </row>
    <row r="22" spans="1:9" x14ac:dyDescent="0.2">
      <c r="A22" s="152"/>
      <c r="B22" s="155"/>
      <c r="C22" s="156" t="s">
        <v>246</v>
      </c>
      <c r="D22" s="224"/>
      <c r="E22" s="224"/>
      <c r="F22" s="224"/>
      <c r="G22" s="224"/>
      <c r="H22" s="224"/>
      <c r="I22" s="224"/>
    </row>
    <row r="23" spans="1:9" ht="10.5" x14ac:dyDescent="0.25">
      <c r="A23" s="152"/>
      <c r="B23" s="153" t="s">
        <v>247</v>
      </c>
      <c r="C23" s="154"/>
      <c r="D23" s="223"/>
      <c r="E23" s="223"/>
      <c r="F23" s="223"/>
      <c r="G23" s="223"/>
      <c r="H23" s="223"/>
      <c r="I23" s="223"/>
    </row>
    <row r="24" spans="1:9" x14ac:dyDescent="0.2">
      <c r="A24" s="152"/>
      <c r="B24" s="155"/>
      <c r="C24" s="156" t="s">
        <v>248</v>
      </c>
      <c r="D24" s="224"/>
      <c r="E24" s="224"/>
      <c r="F24" s="224"/>
      <c r="G24" s="224"/>
      <c r="H24" s="224"/>
      <c r="I24" s="224"/>
    </row>
    <row r="25" spans="1:9" x14ac:dyDescent="0.2">
      <c r="A25" s="152"/>
      <c r="B25" s="155"/>
      <c r="C25" s="156" t="s">
        <v>249</v>
      </c>
      <c r="D25" s="224"/>
      <c r="E25" s="224"/>
      <c r="F25" s="224"/>
      <c r="G25" s="224"/>
      <c r="H25" s="224"/>
      <c r="I25" s="224"/>
    </row>
    <row r="26" spans="1:9" ht="10.5" x14ac:dyDescent="0.25">
      <c r="A26" s="152"/>
      <c r="B26" s="153" t="s">
        <v>250</v>
      </c>
      <c r="C26" s="154"/>
      <c r="D26" s="223"/>
      <c r="E26" s="223"/>
      <c r="F26" s="223"/>
      <c r="G26" s="223"/>
      <c r="H26" s="223"/>
      <c r="I26" s="223"/>
    </row>
    <row r="27" spans="1:9" x14ac:dyDescent="0.2">
      <c r="A27" s="152"/>
      <c r="B27" s="155"/>
      <c r="C27" s="156" t="s">
        <v>251</v>
      </c>
      <c r="D27" s="224"/>
      <c r="E27" s="224"/>
      <c r="F27" s="224"/>
      <c r="G27" s="224"/>
      <c r="H27" s="224"/>
      <c r="I27" s="224"/>
    </row>
    <row r="28" spans="1:9" x14ac:dyDescent="0.2">
      <c r="A28" s="152"/>
      <c r="B28" s="155"/>
      <c r="C28" s="156" t="s">
        <v>252</v>
      </c>
      <c r="D28" s="224"/>
      <c r="E28" s="224"/>
      <c r="F28" s="224"/>
      <c r="G28" s="224"/>
      <c r="H28" s="224"/>
      <c r="I28" s="224"/>
    </row>
    <row r="29" spans="1:9" x14ac:dyDescent="0.2">
      <c r="A29" s="152"/>
      <c r="B29" s="155"/>
      <c r="C29" s="156" t="s">
        <v>253</v>
      </c>
      <c r="D29" s="224"/>
      <c r="E29" s="224"/>
      <c r="F29" s="224"/>
      <c r="G29" s="224"/>
      <c r="H29" s="224"/>
      <c r="I29" s="224"/>
    </row>
    <row r="30" spans="1:9" x14ac:dyDescent="0.2">
      <c r="A30" s="152"/>
      <c r="B30" s="155"/>
      <c r="C30" s="156" t="s">
        <v>254</v>
      </c>
      <c r="D30" s="224"/>
      <c r="E30" s="224"/>
      <c r="F30" s="224"/>
      <c r="G30" s="224"/>
      <c r="H30" s="224"/>
      <c r="I30" s="224"/>
    </row>
    <row r="31" spans="1:9" ht="10.5" x14ac:dyDescent="0.25">
      <c r="A31" s="152"/>
      <c r="B31" s="153" t="s">
        <v>431</v>
      </c>
      <c r="C31" s="154"/>
      <c r="D31" s="223"/>
      <c r="E31" s="223"/>
      <c r="F31" s="223"/>
      <c r="G31" s="223"/>
      <c r="H31" s="223"/>
      <c r="I31" s="223"/>
    </row>
    <row r="32" spans="1:9" x14ac:dyDescent="0.2">
      <c r="A32" s="152"/>
      <c r="B32" s="155"/>
      <c r="C32" s="156" t="s">
        <v>255</v>
      </c>
      <c r="D32" s="224"/>
      <c r="E32" s="224"/>
      <c r="F32" s="224"/>
      <c r="G32" s="224"/>
      <c r="H32" s="224"/>
      <c r="I32" s="224"/>
    </row>
    <row r="33" spans="1:10" x14ac:dyDescent="0.2">
      <c r="A33" s="152" t="s">
        <v>256</v>
      </c>
      <c r="B33" s="155"/>
      <c r="C33" s="156"/>
      <c r="D33" s="224"/>
      <c r="E33" s="224"/>
      <c r="F33" s="224"/>
      <c r="G33" s="224"/>
      <c r="H33" s="224"/>
      <c r="I33" s="224"/>
    </row>
    <row r="34" spans="1:10" x14ac:dyDescent="0.2">
      <c r="A34" s="152" t="s">
        <v>257</v>
      </c>
      <c r="B34" s="155"/>
      <c r="C34" s="156"/>
      <c r="D34" s="224"/>
      <c r="E34" s="224"/>
      <c r="F34" s="224"/>
      <c r="G34" s="224"/>
      <c r="H34" s="224"/>
      <c r="I34" s="224"/>
    </row>
    <row r="35" spans="1:10" x14ac:dyDescent="0.2">
      <c r="A35" s="152" t="s">
        <v>258</v>
      </c>
      <c r="B35" s="155"/>
      <c r="C35" s="156"/>
      <c r="D35" s="224"/>
      <c r="E35" s="224"/>
      <c r="F35" s="224"/>
      <c r="G35" s="224"/>
      <c r="H35" s="224"/>
      <c r="I35" s="224"/>
    </row>
    <row r="36" spans="1:10" x14ac:dyDescent="0.2">
      <c r="A36" s="157"/>
      <c r="B36" s="158"/>
      <c r="C36" s="159"/>
      <c r="D36" s="160"/>
      <c r="E36" s="160"/>
      <c r="F36" s="160"/>
      <c r="G36" s="160"/>
      <c r="H36" s="160"/>
      <c r="I36" s="160"/>
    </row>
    <row r="37" spans="1:10" ht="10.5" x14ac:dyDescent="0.25">
      <c r="A37" s="161"/>
      <c r="B37" s="162" t="s">
        <v>227</v>
      </c>
      <c r="C37" s="163"/>
      <c r="D37" s="164">
        <f>D7+D10+D20+D23+D26+D31+D33+D34+D35</f>
        <v>60646162.32</v>
      </c>
      <c r="E37" s="164">
        <f t="shared" ref="E37:I37" si="1">E7+E10+E20+E23+E26+E31+E33+E34+E35</f>
        <v>55891761.480000004</v>
      </c>
      <c r="F37" s="164">
        <f t="shared" si="1"/>
        <v>116537923.80000001</v>
      </c>
      <c r="G37" s="164">
        <f t="shared" si="1"/>
        <v>67221762.340000004</v>
      </c>
      <c r="H37" s="164">
        <f t="shared" si="1"/>
        <v>67221762.340000004</v>
      </c>
      <c r="I37" s="164">
        <f t="shared" si="1"/>
        <v>49316161.460000008</v>
      </c>
    </row>
    <row r="38" spans="1:10" ht="10.5" x14ac:dyDescent="0.25">
      <c r="A38" s="168"/>
      <c r="B38" s="169"/>
      <c r="C38" s="170"/>
      <c r="D38" s="171"/>
      <c r="E38" s="171"/>
      <c r="F38" s="171"/>
      <c r="G38" s="171"/>
      <c r="H38" s="171"/>
      <c r="I38" s="171"/>
    </row>
    <row r="39" spans="1:10" x14ac:dyDescent="0.2">
      <c r="A39" s="88" t="s">
        <v>228</v>
      </c>
    </row>
    <row r="44" spans="1:10" ht="12.5" x14ac:dyDescent="0.25">
      <c r="C44" s="385" t="s">
        <v>419</v>
      </c>
      <c r="D44" s="385"/>
      <c r="E44" s="385"/>
      <c r="G44" s="385" t="s">
        <v>432</v>
      </c>
      <c r="H44" s="385"/>
      <c r="I44" s="385"/>
      <c r="J44" s="92"/>
    </row>
    <row r="45" spans="1:10" x14ac:dyDescent="0.2">
      <c r="C45" s="343" t="s">
        <v>420</v>
      </c>
      <c r="D45" s="343"/>
      <c r="E45" s="343"/>
      <c r="G45" s="386" t="s">
        <v>444</v>
      </c>
      <c r="H45" s="386"/>
      <c r="I45" s="386"/>
      <c r="J45" s="167"/>
    </row>
    <row r="46" spans="1:10" x14ac:dyDescent="0.2">
      <c r="C46" s="343" t="s">
        <v>423</v>
      </c>
      <c r="D46" s="343"/>
      <c r="E46" s="343"/>
      <c r="G46" s="386" t="s">
        <v>475</v>
      </c>
      <c r="H46" s="386"/>
      <c r="I46" s="386"/>
      <c r="J46" s="167"/>
    </row>
  </sheetData>
  <sheetProtection formatCells="0" formatColumns="0" formatRows="0" autoFilter="0"/>
  <protectedRanges>
    <protectedRange sqref="B39:I65524" name="Rango1"/>
    <protectedRange sqref="C31:I31 B11:I18 C10:I10 B20:I22 C19:I19 B24:I25 C23:I23 B27:I30 C26:I26 B32:I36 B8:I8 B9:C9 F9 I9 C7:I7" name="Rango1_3"/>
    <protectedRange sqref="D4:I6" name="Rango1_2_2"/>
    <protectedRange sqref="B37:I38" name="Rango1_1_2"/>
  </protectedRanges>
  <mergeCells count="10">
    <mergeCell ref="A1:I1"/>
    <mergeCell ref="A2:C4"/>
    <mergeCell ref="D2:H2"/>
    <mergeCell ref="I2:I3"/>
    <mergeCell ref="C44:E44"/>
    <mergeCell ref="C45:E45"/>
    <mergeCell ref="C46:E46"/>
    <mergeCell ref="G44:I44"/>
    <mergeCell ref="G45:I45"/>
    <mergeCell ref="G46:I46"/>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topLeftCell="E26" workbookViewId="0">
      <selection activeCell="N47" sqref="N47"/>
    </sheetView>
  </sheetViews>
  <sheetFormatPr baseColWidth="10" defaultColWidth="11.453125" defaultRowHeight="12.5" x14ac:dyDescent="0.25"/>
  <cols>
    <col min="1" max="1" width="16.453125" style="44" customWidth="1"/>
    <col min="2" max="3" width="3.7265625" style="45" customWidth="1"/>
    <col min="4" max="4" width="29.453125" style="45" customWidth="1"/>
    <col min="5" max="5" width="12.7265625" style="45" customWidth="1"/>
    <col min="6" max="6" width="14.453125" style="45" customWidth="1"/>
    <col min="7" max="7" width="12.453125" style="45" customWidth="1"/>
    <col min="8" max="8" width="14.453125" style="45" customWidth="1"/>
    <col min="9" max="9" width="13.7265625" style="45" customWidth="1"/>
    <col min="10" max="10" width="15" style="45" customWidth="1"/>
    <col min="11" max="11" width="16" style="45" customWidth="1"/>
    <col min="12" max="12" width="15.1796875" style="45" customWidth="1"/>
    <col min="13" max="13" width="15.54296875" style="45" customWidth="1"/>
    <col min="14" max="14" width="14.54296875" style="45" customWidth="1"/>
    <col min="15" max="15" width="14.1796875" style="45" customWidth="1"/>
    <col min="16" max="16" width="14.54296875" style="44" customWidth="1"/>
    <col min="17" max="17" width="14" style="45" customWidth="1"/>
    <col min="18" max="18" width="15" style="45" customWidth="1"/>
    <col min="19" max="19" width="13" style="45" customWidth="1"/>
    <col min="20" max="21" width="12.7265625" style="45" bestFit="1" customWidth="1"/>
    <col min="22" max="16384" width="11.453125" style="45"/>
  </cols>
  <sheetData>
    <row r="1" spans="2:21" ht="6" customHeight="1" x14ac:dyDescent="0.3">
      <c r="B1" s="376"/>
      <c r="C1" s="376"/>
      <c r="D1" s="376"/>
      <c r="E1" s="376"/>
      <c r="F1" s="376"/>
      <c r="G1" s="376"/>
      <c r="H1" s="376"/>
      <c r="I1" s="376"/>
      <c r="J1" s="376"/>
      <c r="K1" s="376"/>
      <c r="L1" s="376"/>
      <c r="M1" s="376"/>
      <c r="N1" s="376"/>
      <c r="O1" s="376"/>
    </row>
    <row r="2" spans="2:21" ht="13.5" customHeight="1" x14ac:dyDescent="0.3">
      <c r="B2" s="376" t="s">
        <v>194</v>
      </c>
      <c r="C2" s="376"/>
      <c r="D2" s="376"/>
      <c r="E2" s="376"/>
      <c r="F2" s="376"/>
      <c r="G2" s="376"/>
      <c r="H2" s="376"/>
      <c r="I2" s="376"/>
      <c r="J2" s="376"/>
      <c r="K2" s="376"/>
      <c r="L2" s="376"/>
      <c r="M2" s="376"/>
      <c r="N2" s="376"/>
      <c r="O2" s="376"/>
    </row>
    <row r="3" spans="2:21" ht="20.25" customHeight="1" x14ac:dyDescent="0.3">
      <c r="B3" s="376" t="s">
        <v>473</v>
      </c>
      <c r="C3" s="376"/>
      <c r="D3" s="376"/>
      <c r="E3" s="376"/>
      <c r="F3" s="376"/>
      <c r="G3" s="376"/>
      <c r="H3" s="376"/>
      <c r="I3" s="376"/>
      <c r="J3" s="376"/>
      <c r="K3" s="376"/>
      <c r="L3" s="376"/>
      <c r="M3" s="376"/>
      <c r="N3" s="376"/>
      <c r="O3" s="376"/>
    </row>
    <row r="4" spans="2:21" s="44" customFormat="1" ht="8.25" customHeight="1" x14ac:dyDescent="0.25">
      <c r="B4" s="46"/>
      <c r="C4" s="46"/>
      <c r="D4" s="46"/>
      <c r="E4" s="46"/>
      <c r="F4" s="46"/>
      <c r="G4" s="46"/>
      <c r="H4" s="46"/>
      <c r="I4" s="46"/>
      <c r="J4" s="46"/>
      <c r="K4" s="46"/>
      <c r="L4" s="46"/>
      <c r="M4" s="46"/>
      <c r="N4" s="46"/>
      <c r="O4" s="46"/>
    </row>
    <row r="5" spans="2:21" s="44" customFormat="1" ht="24" customHeight="1" x14ac:dyDescent="0.3">
      <c r="D5" s="47" t="s">
        <v>195</v>
      </c>
      <c r="E5" s="48" t="s">
        <v>196</v>
      </c>
      <c r="F5" s="48"/>
      <c r="G5" s="49"/>
      <c r="H5" s="48"/>
      <c r="I5" s="48"/>
      <c r="J5" s="48"/>
      <c r="K5" s="48"/>
      <c r="L5" s="50"/>
      <c r="M5" s="50"/>
      <c r="N5" s="51"/>
      <c r="O5" s="46"/>
    </row>
    <row r="6" spans="2:21" s="44" customFormat="1" ht="8.25" customHeight="1" x14ac:dyDescent="0.25">
      <c r="B6" s="46"/>
      <c r="C6" s="46"/>
      <c r="D6" s="46"/>
      <c r="E6" s="46"/>
      <c r="F6" s="46"/>
      <c r="G6" s="46"/>
      <c r="H6" s="46"/>
      <c r="I6" s="46"/>
      <c r="J6" s="46"/>
      <c r="K6" s="46"/>
      <c r="L6" s="46"/>
      <c r="M6" s="46"/>
      <c r="N6" s="46"/>
      <c r="O6" s="46"/>
    </row>
    <row r="7" spans="2:21" ht="15" customHeight="1" x14ac:dyDescent="0.3">
      <c r="B7" s="405" t="s">
        <v>197</v>
      </c>
      <c r="C7" s="406"/>
      <c r="D7" s="407"/>
      <c r="E7" s="414" t="s">
        <v>198</v>
      </c>
      <c r="F7" s="52"/>
      <c r="G7" s="414" t="s">
        <v>199</v>
      </c>
      <c r="H7" s="417" t="s">
        <v>200</v>
      </c>
      <c r="I7" s="418"/>
      <c r="J7" s="418"/>
      <c r="K7" s="418"/>
      <c r="L7" s="418"/>
      <c r="M7" s="418"/>
      <c r="N7" s="419"/>
      <c r="O7" s="420" t="s">
        <v>201</v>
      </c>
      <c r="P7" s="421" t="s">
        <v>202</v>
      </c>
      <c r="Q7" s="422"/>
    </row>
    <row r="8" spans="2:21" ht="26" x14ac:dyDescent="0.3">
      <c r="B8" s="408"/>
      <c r="C8" s="409"/>
      <c r="D8" s="410"/>
      <c r="E8" s="415"/>
      <c r="F8" s="53" t="s">
        <v>203</v>
      </c>
      <c r="G8" s="415"/>
      <c r="H8" s="54" t="s">
        <v>204</v>
      </c>
      <c r="I8" s="54" t="s">
        <v>205</v>
      </c>
      <c r="J8" s="54" t="s">
        <v>206</v>
      </c>
      <c r="K8" s="54" t="s">
        <v>207</v>
      </c>
      <c r="L8" s="54" t="s">
        <v>208</v>
      </c>
      <c r="M8" s="54" t="s">
        <v>209</v>
      </c>
      <c r="N8" s="54" t="s">
        <v>210</v>
      </c>
      <c r="O8" s="420"/>
      <c r="P8" s="55" t="s">
        <v>211</v>
      </c>
      <c r="Q8" s="55" t="s">
        <v>212</v>
      </c>
    </row>
    <row r="9" spans="2:21" ht="15.75" customHeight="1" x14ac:dyDescent="0.25">
      <c r="B9" s="411"/>
      <c r="C9" s="412"/>
      <c r="D9" s="413"/>
      <c r="E9" s="416"/>
      <c r="F9" s="56"/>
      <c r="G9" s="416"/>
      <c r="H9" s="54">
        <v>1</v>
      </c>
      <c r="I9" s="54">
        <v>2</v>
      </c>
      <c r="J9" s="54" t="s">
        <v>213</v>
      </c>
      <c r="K9" s="54">
        <v>4</v>
      </c>
      <c r="L9" s="54">
        <v>5</v>
      </c>
      <c r="M9" s="54">
        <v>6</v>
      </c>
      <c r="N9" s="54">
        <v>7</v>
      </c>
      <c r="O9" s="54" t="s">
        <v>214</v>
      </c>
      <c r="P9" s="57" t="s">
        <v>215</v>
      </c>
      <c r="Q9" s="57" t="s">
        <v>216</v>
      </c>
    </row>
    <row r="10" spans="2:21" ht="15" customHeight="1" x14ac:dyDescent="0.25">
      <c r="B10" s="423"/>
      <c r="C10" s="424"/>
      <c r="D10" s="425"/>
      <c r="E10" s="58"/>
      <c r="F10" s="58"/>
      <c r="G10" s="59"/>
      <c r="H10" s="59"/>
      <c r="I10" s="59"/>
      <c r="J10" s="59"/>
      <c r="K10" s="59"/>
      <c r="L10" s="59"/>
      <c r="M10" s="59"/>
      <c r="N10" s="59"/>
      <c r="O10" s="59"/>
      <c r="P10" s="60"/>
      <c r="Q10" s="61"/>
    </row>
    <row r="11" spans="2:21" ht="13" x14ac:dyDescent="0.25">
      <c r="B11" s="62"/>
      <c r="C11" s="403"/>
      <c r="D11" s="404"/>
      <c r="E11" s="63"/>
      <c r="F11" s="63"/>
      <c r="G11" s="141" t="s">
        <v>427</v>
      </c>
      <c r="H11" s="64">
        <f>+H12</f>
        <v>23682929.420000002</v>
      </c>
      <c r="I11" s="64">
        <f t="shared" ref="I11:N11" si="0">+I12</f>
        <v>11789895.639999999</v>
      </c>
      <c r="J11" s="64">
        <f t="shared" si="0"/>
        <v>35472825.060000002</v>
      </c>
      <c r="K11" s="64">
        <f t="shared" si="0"/>
        <v>17559298.030000001</v>
      </c>
      <c r="L11" s="64">
        <f t="shared" si="0"/>
        <v>17559298.030000001</v>
      </c>
      <c r="M11" s="64">
        <f t="shared" si="0"/>
        <v>17559298.030000001</v>
      </c>
      <c r="N11" s="64">
        <f t="shared" si="0"/>
        <v>17559298.030000001</v>
      </c>
      <c r="O11" s="64">
        <f>J11-L11</f>
        <v>17913527.030000001</v>
      </c>
      <c r="P11" s="65">
        <f>L11/H11</f>
        <v>0.74143268843977328</v>
      </c>
      <c r="Q11" s="66">
        <f>L11/J11</f>
        <v>0.49500703708541899</v>
      </c>
      <c r="R11" s="67"/>
      <c r="S11" s="67"/>
      <c r="T11" s="67"/>
    </row>
    <row r="12" spans="2:21" ht="14.5" x14ac:dyDescent="0.35">
      <c r="B12" s="62"/>
      <c r="C12" s="68"/>
      <c r="D12" s="69" t="s">
        <v>217</v>
      </c>
      <c r="E12" s="58" t="s">
        <v>218</v>
      </c>
      <c r="F12" s="58" t="s">
        <v>219</v>
      </c>
      <c r="G12" s="70" t="s">
        <v>220</v>
      </c>
      <c r="H12" s="71">
        <v>23682929.420000002</v>
      </c>
      <c r="I12" s="325">
        <v>11789895.639999999</v>
      </c>
      <c r="J12" s="71">
        <f>+H12+I12</f>
        <v>35472825.060000002</v>
      </c>
      <c r="K12" s="71">
        <v>17559298.030000001</v>
      </c>
      <c r="L12" s="71">
        <v>17559298.030000001</v>
      </c>
      <c r="M12" s="71">
        <v>17559298.030000001</v>
      </c>
      <c r="N12" s="71">
        <v>17559298.030000001</v>
      </c>
      <c r="O12" s="71">
        <f>J12-L12</f>
        <v>17913527.030000001</v>
      </c>
      <c r="P12" s="65">
        <f t="shared" ref="P12:P28" si="1">L12/H12</f>
        <v>0.74143268843977328</v>
      </c>
      <c r="Q12" s="66">
        <f t="shared" ref="Q12:Q28" si="2">L12/J12</f>
        <v>0.49500703708541899</v>
      </c>
      <c r="R12" s="67"/>
      <c r="S12" s="67"/>
      <c r="T12" s="67"/>
    </row>
    <row r="13" spans="2:21" x14ac:dyDescent="0.25">
      <c r="B13" s="62"/>
      <c r="C13" s="68"/>
      <c r="D13" s="69"/>
      <c r="E13" s="58"/>
      <c r="F13" s="58"/>
      <c r="G13" s="70"/>
      <c r="H13" s="73"/>
      <c r="I13" s="73"/>
      <c r="J13" s="73"/>
      <c r="K13" s="73"/>
      <c r="L13" s="73"/>
      <c r="M13" s="73"/>
      <c r="N13" s="73"/>
      <c r="O13" s="73"/>
      <c r="P13" s="65"/>
      <c r="Q13" s="66"/>
      <c r="R13" s="67"/>
      <c r="S13" s="67"/>
      <c r="T13" s="67"/>
      <c r="U13" s="67"/>
    </row>
    <row r="14" spans="2:21" ht="13" x14ac:dyDescent="0.25">
      <c r="B14" s="62"/>
      <c r="C14" s="403"/>
      <c r="D14" s="404"/>
      <c r="E14" s="63"/>
      <c r="F14" s="63"/>
      <c r="G14" s="63">
        <v>201</v>
      </c>
      <c r="H14" s="64">
        <f t="shared" ref="H14:M14" si="3">+H15</f>
        <v>27798588.789999999</v>
      </c>
      <c r="I14" s="64">
        <f t="shared" si="3"/>
        <v>38112403.07</v>
      </c>
      <c r="J14" s="64">
        <f t="shared" si="3"/>
        <v>65910991.859999999</v>
      </c>
      <c r="K14" s="64">
        <f t="shared" si="3"/>
        <v>40463651.549999997</v>
      </c>
      <c r="L14" s="64">
        <f t="shared" si="3"/>
        <v>40463651.549999997</v>
      </c>
      <c r="M14" s="74">
        <f t="shared" si="3"/>
        <v>40463651.549999997</v>
      </c>
      <c r="N14" s="74">
        <f t="shared" ref="N14" si="4">SUM(N15:N22)</f>
        <v>40463651.549999997</v>
      </c>
      <c r="O14" s="64">
        <f>J14-L14</f>
        <v>25447340.310000002</v>
      </c>
      <c r="P14" s="65">
        <f t="shared" si="1"/>
        <v>1.4556009247691022</v>
      </c>
      <c r="Q14" s="66">
        <f t="shared" si="2"/>
        <v>0.61391355839323269</v>
      </c>
      <c r="R14" s="67"/>
      <c r="S14" s="67"/>
      <c r="T14" s="67"/>
    </row>
    <row r="15" spans="2:21" ht="12.75" customHeight="1" x14ac:dyDescent="0.35">
      <c r="B15" s="62"/>
      <c r="C15" s="75"/>
      <c r="D15" s="75" t="s">
        <v>221</v>
      </c>
      <c r="E15" s="59"/>
      <c r="F15" s="76" t="s">
        <v>221</v>
      </c>
      <c r="G15" s="70" t="s">
        <v>222</v>
      </c>
      <c r="H15" s="73">
        <v>27798588.789999999</v>
      </c>
      <c r="I15" s="323">
        <v>38112403.07</v>
      </c>
      <c r="J15" s="73">
        <f>H15+I15</f>
        <v>65910991.859999999</v>
      </c>
      <c r="K15" s="73">
        <v>40463651.549999997</v>
      </c>
      <c r="L15" s="73">
        <v>40463651.549999997</v>
      </c>
      <c r="M15" s="73">
        <v>40463651.549999997</v>
      </c>
      <c r="N15" s="73">
        <v>40463651.549999997</v>
      </c>
      <c r="O15" s="73">
        <f>J15-L15</f>
        <v>25447340.310000002</v>
      </c>
      <c r="P15" s="65">
        <f t="shared" si="1"/>
        <v>1.4556009247691022</v>
      </c>
      <c r="Q15" s="66">
        <f t="shared" si="2"/>
        <v>0.61391355839323269</v>
      </c>
      <c r="R15" s="67"/>
      <c r="S15" s="67"/>
      <c r="T15" s="67"/>
    </row>
    <row r="16" spans="2:21" x14ac:dyDescent="0.25">
      <c r="B16" s="62"/>
      <c r="C16" s="68"/>
      <c r="D16" s="69"/>
      <c r="E16" s="58"/>
      <c r="F16" s="58"/>
      <c r="G16" s="70"/>
      <c r="H16" s="73"/>
      <c r="I16" s="73"/>
      <c r="J16" s="73"/>
      <c r="K16" s="73"/>
      <c r="L16" s="73"/>
      <c r="M16" s="73"/>
      <c r="N16" s="73"/>
      <c r="O16" s="73"/>
      <c r="P16" s="65"/>
      <c r="Q16" s="66"/>
      <c r="R16" s="67"/>
      <c r="S16" s="67"/>
      <c r="T16" s="67"/>
    </row>
    <row r="17" spans="2:21" x14ac:dyDescent="0.25">
      <c r="B17" s="62"/>
      <c r="C17" s="68"/>
      <c r="D17" s="69"/>
      <c r="E17" s="58"/>
      <c r="F17" s="58"/>
      <c r="G17" s="59"/>
      <c r="H17" s="73"/>
      <c r="I17" s="73"/>
      <c r="J17" s="73"/>
      <c r="K17" s="73"/>
      <c r="L17" s="73"/>
      <c r="M17" s="73"/>
      <c r="N17" s="73"/>
      <c r="O17" s="73"/>
      <c r="P17" s="65"/>
      <c r="Q17" s="66"/>
      <c r="R17" s="67"/>
      <c r="S17" s="67"/>
    </row>
    <row r="18" spans="2:21" x14ac:dyDescent="0.25">
      <c r="B18" s="62"/>
      <c r="C18" s="68"/>
      <c r="D18" s="69"/>
      <c r="E18" s="58"/>
      <c r="F18" s="58"/>
      <c r="G18" s="59"/>
      <c r="H18" s="73"/>
      <c r="I18" s="73"/>
      <c r="J18" s="73"/>
      <c r="K18" s="73"/>
      <c r="L18" s="73"/>
      <c r="M18" s="73"/>
      <c r="N18" s="73"/>
      <c r="O18" s="73"/>
      <c r="P18" s="65"/>
      <c r="Q18" s="66"/>
      <c r="R18" s="67"/>
      <c r="S18" s="67"/>
    </row>
    <row r="19" spans="2:21" x14ac:dyDescent="0.25">
      <c r="B19" s="62"/>
      <c r="C19" s="68"/>
      <c r="D19" s="69"/>
      <c r="E19" s="58"/>
      <c r="F19" s="58"/>
      <c r="G19" s="59"/>
      <c r="H19" s="73"/>
      <c r="I19" s="73"/>
      <c r="J19" s="73"/>
      <c r="K19" s="73"/>
      <c r="L19" s="73"/>
      <c r="M19" s="73"/>
      <c r="N19" s="73"/>
      <c r="O19" s="73"/>
      <c r="P19" s="65"/>
      <c r="Q19" s="66"/>
      <c r="R19" s="67"/>
      <c r="S19" s="67"/>
      <c r="T19" s="67"/>
      <c r="U19" s="67"/>
    </row>
    <row r="20" spans="2:21" x14ac:dyDescent="0.25">
      <c r="B20" s="62"/>
      <c r="C20" s="68"/>
      <c r="D20" s="69"/>
      <c r="E20" s="58"/>
      <c r="F20" s="58"/>
      <c r="G20" s="59"/>
      <c r="H20" s="73"/>
      <c r="I20" s="73"/>
      <c r="J20" s="73"/>
      <c r="K20" s="73"/>
      <c r="L20" s="73"/>
      <c r="M20" s="73"/>
      <c r="N20" s="73"/>
      <c r="O20" s="73"/>
      <c r="P20" s="65"/>
      <c r="Q20" s="66"/>
      <c r="R20" s="67"/>
      <c r="S20" s="67"/>
      <c r="T20" s="67"/>
    </row>
    <row r="21" spans="2:21" x14ac:dyDescent="0.25">
      <c r="B21" s="62"/>
      <c r="C21" s="68"/>
      <c r="D21" s="69"/>
      <c r="E21" s="58"/>
      <c r="F21" s="58"/>
      <c r="G21" s="59"/>
      <c r="H21" s="73"/>
      <c r="I21" s="73"/>
      <c r="J21" s="73"/>
      <c r="K21" s="73"/>
      <c r="L21" s="73"/>
      <c r="M21" s="73"/>
      <c r="N21" s="73"/>
      <c r="O21" s="73"/>
      <c r="P21" s="65"/>
      <c r="Q21" s="66"/>
      <c r="R21" s="67"/>
      <c r="S21" s="67"/>
      <c r="T21" s="67"/>
    </row>
    <row r="22" spans="2:21" x14ac:dyDescent="0.25">
      <c r="B22" s="62"/>
      <c r="C22" s="68"/>
      <c r="D22" s="69"/>
      <c r="E22" s="58"/>
      <c r="F22" s="58"/>
      <c r="G22" s="59"/>
      <c r="H22" s="73"/>
      <c r="I22" s="73"/>
      <c r="J22" s="73"/>
      <c r="K22" s="73"/>
      <c r="L22" s="73"/>
      <c r="M22" s="73"/>
      <c r="N22" s="73"/>
      <c r="O22" s="73"/>
      <c r="P22" s="65"/>
      <c r="Q22" s="66"/>
      <c r="R22" s="67"/>
      <c r="S22" s="67"/>
    </row>
    <row r="23" spans="2:21" ht="13" x14ac:dyDescent="0.25">
      <c r="B23" s="62"/>
      <c r="C23" s="403"/>
      <c r="D23" s="404"/>
      <c r="E23" s="63"/>
      <c r="F23" s="63"/>
      <c r="G23" s="63">
        <v>101</v>
      </c>
      <c r="H23" s="64">
        <f>+H24</f>
        <v>4570500.57</v>
      </c>
      <c r="I23" s="64">
        <f t="shared" ref="I23:L23" si="5">+I24</f>
        <v>2846108.37</v>
      </c>
      <c r="J23" s="64">
        <f t="shared" si="5"/>
        <v>7416608.9400000004</v>
      </c>
      <c r="K23" s="64">
        <f t="shared" si="5"/>
        <v>4698226.3600000003</v>
      </c>
      <c r="L23" s="64">
        <f t="shared" si="5"/>
        <v>4698226.3600000003</v>
      </c>
      <c r="M23" s="74">
        <f>+M24</f>
        <v>4698226.3600000003</v>
      </c>
      <c r="N23" s="74">
        <f t="shared" ref="N23" si="6">SUM(N24:N26)</f>
        <v>4698226.3600000003</v>
      </c>
      <c r="O23" s="64">
        <f>J23-L23</f>
        <v>2718382.58</v>
      </c>
      <c r="P23" s="65">
        <f t="shared" si="1"/>
        <v>1.0279456895462109</v>
      </c>
      <c r="Q23" s="66">
        <f t="shared" si="2"/>
        <v>0.63347365325695604</v>
      </c>
      <c r="R23" s="67"/>
      <c r="S23" s="67"/>
    </row>
    <row r="24" spans="2:21" ht="15" customHeight="1" x14ac:dyDescent="0.35">
      <c r="B24" s="62"/>
      <c r="C24" s="68"/>
      <c r="D24" s="75" t="s">
        <v>223</v>
      </c>
      <c r="E24" s="59" t="s">
        <v>224</v>
      </c>
      <c r="F24" s="58" t="s">
        <v>223</v>
      </c>
      <c r="G24" s="70" t="s">
        <v>225</v>
      </c>
      <c r="H24" s="73">
        <v>4570500.57</v>
      </c>
      <c r="I24" s="322">
        <v>2846108.37</v>
      </c>
      <c r="J24" s="73">
        <f>H24+I24</f>
        <v>7416608.9400000004</v>
      </c>
      <c r="K24" s="73">
        <v>4698226.3600000003</v>
      </c>
      <c r="L24" s="73">
        <v>4698226.3600000003</v>
      </c>
      <c r="M24" s="73">
        <v>4698226.3600000003</v>
      </c>
      <c r="N24" s="73">
        <v>4698226.3600000003</v>
      </c>
      <c r="O24" s="73">
        <f>J24-L24</f>
        <v>2718382.58</v>
      </c>
      <c r="P24" s="65">
        <f t="shared" si="1"/>
        <v>1.0279456895462109</v>
      </c>
      <c r="Q24" s="66">
        <f t="shared" si="2"/>
        <v>0.63347365325695604</v>
      </c>
      <c r="R24" s="67"/>
      <c r="S24" s="67"/>
    </row>
    <row r="25" spans="2:21" x14ac:dyDescent="0.25">
      <c r="B25" s="62"/>
      <c r="C25" s="68"/>
      <c r="D25" s="69"/>
      <c r="E25" s="58"/>
      <c r="F25" s="58"/>
      <c r="G25" s="59"/>
      <c r="H25" s="73"/>
      <c r="I25" s="73"/>
      <c r="J25" s="73"/>
      <c r="K25" s="73"/>
      <c r="L25" s="73"/>
      <c r="M25" s="73"/>
      <c r="N25" s="73"/>
      <c r="O25" s="73"/>
      <c r="P25" s="65"/>
      <c r="Q25" s="66"/>
      <c r="R25" s="67"/>
      <c r="S25" s="67"/>
    </row>
    <row r="26" spans="2:21" x14ac:dyDescent="0.25">
      <c r="B26" s="62"/>
      <c r="C26" s="68"/>
      <c r="D26" s="69"/>
      <c r="E26" s="58"/>
      <c r="F26" s="58"/>
      <c r="G26" s="59"/>
      <c r="H26" s="73"/>
      <c r="I26" s="73"/>
      <c r="J26" s="73"/>
      <c r="K26" s="73"/>
      <c r="L26" s="73"/>
      <c r="M26" s="73"/>
      <c r="N26" s="73"/>
      <c r="O26" s="73"/>
      <c r="P26" s="65"/>
      <c r="Q26" s="66"/>
      <c r="R26" s="67"/>
      <c r="S26" s="67"/>
    </row>
    <row r="27" spans="2:21" ht="13" x14ac:dyDescent="0.25">
      <c r="B27" s="62"/>
      <c r="C27" s="403"/>
      <c r="D27" s="404"/>
      <c r="E27" s="63" t="s">
        <v>446</v>
      </c>
      <c r="F27" s="63"/>
      <c r="G27" s="141" t="s">
        <v>426</v>
      </c>
      <c r="H27" s="64">
        <f>+H28</f>
        <v>4018298.28</v>
      </c>
      <c r="I27" s="64">
        <f t="shared" ref="I27:M27" si="7">+I28</f>
        <v>2567859.7000000002</v>
      </c>
      <c r="J27" s="64">
        <f t="shared" si="7"/>
        <v>6586157.9800000004</v>
      </c>
      <c r="K27" s="64">
        <f t="shared" si="7"/>
        <v>3684624.37</v>
      </c>
      <c r="L27" s="64">
        <f t="shared" si="7"/>
        <v>3684624.37</v>
      </c>
      <c r="M27" s="64">
        <f t="shared" si="7"/>
        <v>3684624.37</v>
      </c>
      <c r="N27" s="74">
        <f t="shared" ref="N27" si="8">SUM(N28:N29)</f>
        <v>3684624.37</v>
      </c>
      <c r="O27" s="64">
        <f>J27-L27</f>
        <v>2901533.6100000003</v>
      </c>
      <c r="P27" s="65">
        <f t="shared" si="1"/>
        <v>0.91696138844127828</v>
      </c>
      <c r="Q27" s="66">
        <f t="shared" si="2"/>
        <v>0.55944974007440984</v>
      </c>
      <c r="R27" s="67"/>
      <c r="S27" s="67"/>
      <c r="T27" s="67"/>
    </row>
    <row r="28" spans="2:21" ht="15" customHeight="1" x14ac:dyDescent="0.35">
      <c r="B28" s="62"/>
      <c r="C28" s="68"/>
      <c r="D28" s="69" t="s">
        <v>226</v>
      </c>
      <c r="E28" s="58"/>
      <c r="F28" s="58" t="s">
        <v>226</v>
      </c>
      <c r="G28" s="70" t="s">
        <v>425</v>
      </c>
      <c r="H28" s="73">
        <v>4018298.28</v>
      </c>
      <c r="I28" s="324">
        <v>2567859.7000000002</v>
      </c>
      <c r="J28" s="73">
        <f>H28+I28</f>
        <v>6586157.9800000004</v>
      </c>
      <c r="K28" s="73">
        <v>3684624.37</v>
      </c>
      <c r="L28" s="73">
        <v>3684624.37</v>
      </c>
      <c r="M28" s="73">
        <v>3684624.37</v>
      </c>
      <c r="N28" s="73">
        <v>3684624.37</v>
      </c>
      <c r="O28" s="73">
        <f>J28-L28</f>
        <v>2901533.6100000003</v>
      </c>
      <c r="P28" s="65">
        <f t="shared" si="1"/>
        <v>0.91696138844127828</v>
      </c>
      <c r="Q28" s="66">
        <f t="shared" si="2"/>
        <v>0.55944974007440984</v>
      </c>
      <c r="R28" s="67"/>
      <c r="S28" s="67"/>
      <c r="T28" s="67"/>
    </row>
    <row r="29" spans="2:21" x14ac:dyDescent="0.25">
      <c r="B29" s="62"/>
      <c r="C29" s="68"/>
      <c r="D29" s="69"/>
      <c r="E29" s="58"/>
      <c r="F29" s="58"/>
      <c r="G29" s="59"/>
      <c r="H29" s="59"/>
      <c r="I29" s="59"/>
      <c r="J29" s="59"/>
      <c r="K29" s="59"/>
      <c r="L29" s="59"/>
      <c r="M29" s="59"/>
      <c r="N29" s="59"/>
      <c r="O29" s="59"/>
      <c r="P29" s="65"/>
      <c r="Q29" s="66"/>
      <c r="R29" s="67"/>
      <c r="S29" s="67"/>
      <c r="U29" s="67"/>
    </row>
    <row r="30" spans="2:21" ht="13" x14ac:dyDescent="0.25">
      <c r="B30" s="62"/>
      <c r="C30" s="403"/>
      <c r="D30" s="404"/>
      <c r="E30" s="63"/>
      <c r="F30" s="63"/>
      <c r="G30" s="63"/>
      <c r="H30" s="77"/>
      <c r="I30" s="63"/>
      <c r="J30" s="63"/>
      <c r="K30" s="63"/>
      <c r="L30" s="63"/>
      <c r="M30" s="63"/>
      <c r="N30" s="63"/>
      <c r="O30" s="77"/>
      <c r="P30" s="65"/>
      <c r="Q30" s="66"/>
      <c r="R30" s="67"/>
      <c r="S30" s="67"/>
    </row>
    <row r="31" spans="2:21" x14ac:dyDescent="0.25">
      <c r="B31" s="62"/>
      <c r="C31" s="68"/>
      <c r="D31" s="69"/>
      <c r="E31" s="58"/>
      <c r="F31" s="58"/>
      <c r="G31" s="59"/>
      <c r="H31" s="59"/>
      <c r="I31" s="59"/>
      <c r="J31" s="59"/>
      <c r="K31" s="59"/>
      <c r="L31" s="59"/>
      <c r="M31" s="59"/>
      <c r="N31" s="59"/>
      <c r="O31" s="59"/>
      <c r="P31" s="65"/>
      <c r="Q31" s="66"/>
      <c r="R31" s="67"/>
      <c r="S31" s="67"/>
      <c r="T31" s="67"/>
    </row>
    <row r="32" spans="2:21" ht="13" x14ac:dyDescent="0.25">
      <c r="B32" s="62"/>
      <c r="C32" s="68"/>
      <c r="D32" s="69"/>
      <c r="E32" s="58" t="s">
        <v>447</v>
      </c>
      <c r="F32" s="58"/>
      <c r="G32" s="59"/>
      <c r="H32" s="64">
        <f>H33</f>
        <v>575845.26</v>
      </c>
      <c r="I32" s="64">
        <f t="shared" ref="I32:M32" si="9">I33</f>
        <v>575494.69999999995</v>
      </c>
      <c r="J32" s="64">
        <f t="shared" si="9"/>
        <v>1151339.96</v>
      </c>
      <c r="K32" s="64">
        <f t="shared" si="9"/>
        <v>815962.03</v>
      </c>
      <c r="L32" s="64">
        <f t="shared" si="9"/>
        <v>815962.03</v>
      </c>
      <c r="M32" s="64">
        <f t="shared" si="9"/>
        <v>815962.03</v>
      </c>
      <c r="N32" s="64">
        <f t="shared" ref="N32" si="10">N33</f>
        <v>815962.03</v>
      </c>
      <c r="O32" s="64">
        <f t="shared" ref="O32" si="11">O33</f>
        <v>335377.92999999993</v>
      </c>
      <c r="P32" s="65">
        <f t="shared" ref="P32" si="12">L32/H32</f>
        <v>1.4169814126802052</v>
      </c>
      <c r="Q32" s="66"/>
      <c r="R32" s="67"/>
      <c r="S32" s="67"/>
    </row>
    <row r="33" spans="1:21" ht="37.5" x14ac:dyDescent="0.25">
      <c r="B33" s="62"/>
      <c r="C33" s="68"/>
      <c r="D33" s="214" t="s">
        <v>448</v>
      </c>
      <c r="E33" s="58"/>
      <c r="F33" s="58" t="s">
        <v>449</v>
      </c>
      <c r="G33" s="70" t="s">
        <v>450</v>
      </c>
      <c r="H33" s="73">
        <v>575845.26</v>
      </c>
      <c r="I33" s="73">
        <v>575494.69999999995</v>
      </c>
      <c r="J33" s="73">
        <f>H33+I33</f>
        <v>1151339.96</v>
      </c>
      <c r="K33" s="73">
        <v>815962.03</v>
      </c>
      <c r="L33" s="73">
        <v>815962.03</v>
      </c>
      <c r="M33" s="73">
        <v>815962.03</v>
      </c>
      <c r="N33" s="73">
        <v>815962.03</v>
      </c>
      <c r="O33" s="73">
        <f>J33-L33</f>
        <v>335377.92999999993</v>
      </c>
      <c r="P33" s="65"/>
      <c r="Q33" s="66"/>
      <c r="R33" s="67"/>
      <c r="S33" s="67"/>
    </row>
    <row r="34" spans="1:21" x14ac:dyDescent="0.25">
      <c r="B34" s="62"/>
      <c r="C34" s="68"/>
      <c r="D34" s="69"/>
      <c r="E34" s="58"/>
      <c r="F34" s="58"/>
      <c r="G34" s="59"/>
      <c r="H34" s="59"/>
      <c r="I34" s="59"/>
      <c r="J34" s="59"/>
      <c r="K34" s="59"/>
      <c r="L34" s="59"/>
      <c r="M34" s="59"/>
      <c r="N34" s="59"/>
      <c r="O34" s="59"/>
      <c r="P34" s="65"/>
      <c r="Q34" s="66"/>
      <c r="R34" s="67"/>
      <c r="S34" s="67"/>
      <c r="T34" s="67"/>
      <c r="U34" s="67"/>
    </row>
    <row r="35" spans="1:21" ht="13" x14ac:dyDescent="0.25">
      <c r="B35" s="62"/>
      <c r="C35" s="403"/>
      <c r="D35" s="404"/>
      <c r="E35" s="63"/>
      <c r="F35" s="63"/>
      <c r="G35" s="63"/>
      <c r="H35" s="77"/>
      <c r="I35" s="63"/>
      <c r="J35" s="63"/>
      <c r="K35" s="63"/>
      <c r="L35" s="63"/>
      <c r="M35" s="63"/>
      <c r="N35" s="63"/>
      <c r="O35" s="77"/>
      <c r="P35" s="65"/>
      <c r="Q35" s="66"/>
      <c r="R35" s="67"/>
      <c r="S35" s="67"/>
      <c r="T35" s="67"/>
    </row>
    <row r="36" spans="1:21" x14ac:dyDescent="0.25">
      <c r="B36" s="62"/>
      <c r="C36" s="68"/>
      <c r="D36" s="69"/>
      <c r="E36" s="58"/>
      <c r="F36" s="58"/>
      <c r="G36" s="59"/>
      <c r="H36" s="59"/>
      <c r="I36" s="59"/>
      <c r="J36" s="59"/>
      <c r="K36" s="59"/>
      <c r="L36" s="59"/>
      <c r="M36" s="59"/>
      <c r="N36" s="59"/>
      <c r="O36" s="59"/>
      <c r="P36" s="65"/>
      <c r="Q36" s="66"/>
      <c r="S36" s="67"/>
      <c r="T36" s="67"/>
    </row>
    <row r="37" spans="1:21" ht="15" customHeight="1" x14ac:dyDescent="0.25">
      <c r="B37" s="423"/>
      <c r="C37" s="424"/>
      <c r="D37" s="425"/>
      <c r="E37" s="58"/>
      <c r="F37" s="58"/>
      <c r="G37" s="59"/>
      <c r="H37" s="59"/>
      <c r="I37" s="59"/>
      <c r="J37" s="59"/>
      <c r="K37" s="59"/>
      <c r="L37" s="59"/>
      <c r="M37" s="59"/>
      <c r="N37" s="59"/>
      <c r="O37" s="59"/>
      <c r="P37" s="65"/>
      <c r="Q37" s="66"/>
      <c r="S37" s="67"/>
    </row>
    <row r="38" spans="1:21" ht="15" customHeight="1" x14ac:dyDescent="0.25">
      <c r="B38" s="423"/>
      <c r="C38" s="424"/>
      <c r="D38" s="425"/>
      <c r="E38" s="58"/>
      <c r="F38" s="58"/>
      <c r="G38" s="59"/>
      <c r="H38" s="59"/>
      <c r="I38" s="59"/>
      <c r="J38" s="59"/>
      <c r="K38" s="59"/>
      <c r="L38" s="59"/>
      <c r="M38" s="59"/>
      <c r="N38" s="59"/>
      <c r="O38" s="59"/>
      <c r="P38" s="65"/>
      <c r="Q38" s="66"/>
      <c r="S38" s="67"/>
      <c r="T38" s="67"/>
    </row>
    <row r="39" spans="1:21" ht="15.75" customHeight="1" x14ac:dyDescent="0.25">
      <c r="B39" s="423"/>
      <c r="C39" s="424"/>
      <c r="D39" s="425"/>
      <c r="E39" s="58"/>
      <c r="F39" s="58"/>
      <c r="G39" s="59"/>
      <c r="H39" s="59"/>
      <c r="I39" s="59"/>
      <c r="J39" s="59"/>
      <c r="K39" s="59"/>
      <c r="L39" s="59"/>
      <c r="M39" s="59"/>
      <c r="N39" s="59"/>
      <c r="O39" s="59"/>
      <c r="P39" s="65"/>
      <c r="Q39" s="66"/>
      <c r="S39" s="67"/>
    </row>
    <row r="40" spans="1:21" x14ac:dyDescent="0.25">
      <c r="B40" s="78"/>
      <c r="C40" s="79"/>
      <c r="D40" s="80"/>
      <c r="E40" s="81"/>
      <c r="F40" s="81"/>
      <c r="G40" s="82"/>
      <c r="H40" s="82"/>
      <c r="I40" s="82"/>
      <c r="J40" s="82"/>
      <c r="K40" s="82"/>
      <c r="L40" s="82"/>
      <c r="M40" s="82"/>
      <c r="N40" s="82"/>
      <c r="O40" s="82"/>
      <c r="P40" s="65"/>
      <c r="Q40" s="66"/>
      <c r="S40" s="67"/>
    </row>
    <row r="41" spans="1:21" s="87" customFormat="1" ht="13" x14ac:dyDescent="0.3">
      <c r="A41" s="83"/>
      <c r="B41" s="84"/>
      <c r="C41" s="426" t="s">
        <v>227</v>
      </c>
      <c r="D41" s="427"/>
      <c r="E41" s="85"/>
      <c r="F41" s="85"/>
      <c r="G41" s="85"/>
      <c r="H41" s="86">
        <f>H11+H14+H23+H27+H32</f>
        <v>60646162.32</v>
      </c>
      <c r="I41" s="86">
        <f t="shared" ref="I41:O41" si="13">I11+I14+I23+I27+I32</f>
        <v>55891761.480000004</v>
      </c>
      <c r="J41" s="86">
        <f t="shared" si="13"/>
        <v>116537923.8</v>
      </c>
      <c r="K41" s="86">
        <f t="shared" si="13"/>
        <v>67221762.339999989</v>
      </c>
      <c r="L41" s="86">
        <f t="shared" si="13"/>
        <v>67221762.339999989</v>
      </c>
      <c r="M41" s="86">
        <f t="shared" si="13"/>
        <v>67221762.339999989</v>
      </c>
      <c r="N41" s="86">
        <f t="shared" si="13"/>
        <v>67221762.339999989</v>
      </c>
      <c r="O41" s="86">
        <f t="shared" si="13"/>
        <v>49316161.460000001</v>
      </c>
      <c r="P41" s="428"/>
      <c r="Q41" s="429"/>
      <c r="S41" s="263"/>
    </row>
    <row r="42" spans="1:21" x14ac:dyDescent="0.25">
      <c r="B42" s="44"/>
      <c r="C42" s="44"/>
      <c r="D42" s="44"/>
      <c r="E42" s="44"/>
      <c r="F42" s="44"/>
      <c r="G42" s="44"/>
      <c r="H42" s="44"/>
      <c r="I42" s="44"/>
      <c r="J42" s="44"/>
      <c r="K42" s="44"/>
      <c r="L42" s="44"/>
      <c r="M42" s="44"/>
      <c r="N42" s="44"/>
      <c r="O42" s="44"/>
    </row>
    <row r="43" spans="1:21" x14ac:dyDescent="0.25">
      <c r="B43" s="88" t="s">
        <v>228</v>
      </c>
      <c r="G43" s="44"/>
      <c r="H43" s="44"/>
      <c r="I43" s="44"/>
      <c r="J43" s="44"/>
      <c r="K43" s="44"/>
      <c r="L43" s="44"/>
      <c r="M43" s="44"/>
      <c r="N43" s="44"/>
      <c r="O43" s="44"/>
    </row>
    <row r="44" spans="1:21" x14ac:dyDescent="0.25">
      <c r="O44" s="100"/>
    </row>
    <row r="45" spans="1:21" x14ac:dyDescent="0.25">
      <c r="N45" s="100"/>
      <c r="O45" s="100"/>
    </row>
    <row r="46" spans="1:21" x14ac:dyDescent="0.25">
      <c r="L46" s="67"/>
      <c r="M46" s="67"/>
      <c r="N46" s="67"/>
    </row>
    <row r="47" spans="1:21" x14ac:dyDescent="0.25">
      <c r="R47" s="100"/>
      <c r="S47" s="100"/>
    </row>
    <row r="48" spans="1:21" x14ac:dyDescent="0.25">
      <c r="H48" s="67"/>
      <c r="I48" s="67"/>
      <c r="J48" s="67"/>
      <c r="M48" s="100"/>
    </row>
    <row r="49" spans="4:15" x14ac:dyDescent="0.25">
      <c r="D49" s="385" t="s">
        <v>419</v>
      </c>
      <c r="E49" s="385"/>
      <c r="F49" s="385"/>
      <c r="H49" s="89"/>
      <c r="I49" s="89"/>
      <c r="J49" s="67"/>
      <c r="K49" s="390"/>
      <c r="L49" s="390"/>
      <c r="M49" s="390"/>
      <c r="N49" s="390"/>
      <c r="O49" s="90"/>
    </row>
    <row r="50" spans="4:15" x14ac:dyDescent="0.25">
      <c r="D50" s="343" t="s">
        <v>420</v>
      </c>
      <c r="E50" s="343"/>
      <c r="F50" s="343"/>
      <c r="H50" s="91"/>
      <c r="I50" s="91"/>
      <c r="J50" s="67"/>
      <c r="K50" s="386" t="s">
        <v>444</v>
      </c>
      <c r="L50" s="386"/>
      <c r="M50" s="386"/>
      <c r="N50" s="386"/>
      <c r="O50" s="92"/>
    </row>
    <row r="51" spans="4:15" x14ac:dyDescent="0.25">
      <c r="D51" s="343" t="s">
        <v>423</v>
      </c>
      <c r="E51" s="343"/>
      <c r="F51" s="343"/>
      <c r="H51" s="93"/>
      <c r="I51" s="93"/>
      <c r="J51" s="67"/>
      <c r="K51" s="386" t="s">
        <v>193</v>
      </c>
      <c r="L51" s="386"/>
      <c r="M51" s="386"/>
      <c r="N51" s="386"/>
      <c r="O51" s="94"/>
    </row>
    <row r="53" spans="4:15" x14ac:dyDescent="0.25">
      <c r="O53" s="67"/>
    </row>
    <row r="54" spans="4:15" x14ac:dyDescent="0.25">
      <c r="O54" s="67"/>
    </row>
    <row r="56" spans="4:15" x14ac:dyDescent="0.25">
      <c r="M56" s="67"/>
      <c r="N56" s="67"/>
      <c r="O56" s="67"/>
    </row>
  </sheetData>
  <protectedRanges>
    <protectedRange sqref="M45" name="Rango1_3"/>
  </protectedRanges>
  <mergeCells count="27">
    <mergeCell ref="P41:Q41"/>
    <mergeCell ref="K49:N49"/>
    <mergeCell ref="K50:N50"/>
    <mergeCell ref="D50:F50"/>
    <mergeCell ref="D49:F49"/>
    <mergeCell ref="K51:N51"/>
    <mergeCell ref="C30:D30"/>
    <mergeCell ref="C35:D35"/>
    <mergeCell ref="B37:D37"/>
    <mergeCell ref="B38:D38"/>
    <mergeCell ref="B39:D39"/>
    <mergeCell ref="C41:D41"/>
    <mergeCell ref="D51:F51"/>
    <mergeCell ref="P7:Q7"/>
    <mergeCell ref="B10:D10"/>
    <mergeCell ref="C11:D11"/>
    <mergeCell ref="C14:D14"/>
    <mergeCell ref="C23:D23"/>
    <mergeCell ref="C27:D27"/>
    <mergeCell ref="B1:O1"/>
    <mergeCell ref="B2:O2"/>
    <mergeCell ref="B3:O3"/>
    <mergeCell ref="B7:D9"/>
    <mergeCell ref="E7:E9"/>
    <mergeCell ref="G7:G9"/>
    <mergeCell ref="H7:N7"/>
    <mergeCell ref="O7:O8"/>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opLeftCell="B1" workbookViewId="0">
      <selection activeCell="B4" sqref="B4:AD4"/>
    </sheetView>
  </sheetViews>
  <sheetFormatPr baseColWidth="10" defaultRowHeight="14.5" x14ac:dyDescent="0.35"/>
  <cols>
    <col min="1" max="1" width="18" style="1" customWidth="1"/>
    <col min="2" max="2" width="35.54296875" style="27" customWidth="1"/>
    <col min="3" max="3" width="8" style="27" customWidth="1"/>
    <col min="4" max="4" width="18.54296875" style="27" customWidth="1"/>
    <col min="5" max="5" width="27.81640625" style="27" customWidth="1"/>
    <col min="6" max="6" width="22" style="27" customWidth="1"/>
    <col min="7" max="7" width="46.453125" style="27" customWidth="1"/>
    <col min="8" max="8" width="3.54296875" style="27" customWidth="1"/>
    <col min="9" max="12" width="4.81640625" style="27" customWidth="1"/>
    <col min="13" max="13" width="22.81640625" style="27" customWidth="1"/>
    <col min="14" max="14" width="16" style="27" customWidth="1"/>
    <col min="15" max="15" width="12" style="27" customWidth="1"/>
    <col min="16" max="16" width="12.54296875" style="27" customWidth="1"/>
    <col min="17" max="17" width="12.7265625" style="27" customWidth="1"/>
    <col min="18" max="22" width="4.7265625" style="27" customWidth="1"/>
    <col min="23" max="23" width="8.7265625" style="27" customWidth="1"/>
    <col min="24" max="24" width="38.7265625" style="27" customWidth="1"/>
    <col min="25" max="25" width="64" style="27" customWidth="1"/>
    <col min="26" max="26" width="13.54296875" style="29" customWidth="1"/>
    <col min="27" max="27" width="14.26953125" style="29" customWidth="1"/>
    <col min="28" max="28" width="9.1796875" style="29" customWidth="1"/>
    <col min="29" max="29" width="8.54296875" style="27" customWidth="1"/>
    <col min="30" max="30" width="9.54296875" style="27" customWidth="1"/>
    <col min="31" max="257" width="11.453125" style="1"/>
    <col min="258" max="258" width="35.54296875" style="1" customWidth="1"/>
    <col min="259" max="259" width="14.26953125" style="1" customWidth="1"/>
    <col min="260" max="260" width="18.54296875" style="1" customWidth="1"/>
    <col min="261" max="261" width="27.81640625" style="1" customWidth="1"/>
    <col min="262" max="262" width="22" style="1" customWidth="1"/>
    <col min="263" max="263" width="46.453125" style="1" customWidth="1"/>
    <col min="264" max="268" width="4.81640625" style="1" customWidth="1"/>
    <col min="269" max="269" width="33" style="1" customWidth="1"/>
    <col min="270" max="270" width="21.1796875" style="1" customWidth="1"/>
    <col min="271" max="271" width="12" style="1" customWidth="1"/>
    <col min="272" max="272" width="21.81640625" style="1" bestFit="1" customWidth="1"/>
    <col min="273" max="273" width="11.453125" style="1"/>
    <col min="274" max="274" width="10" style="1" customWidth="1"/>
    <col min="275" max="277" width="11.453125" style="1"/>
    <col min="278" max="278" width="11.26953125" style="1" customWidth="1"/>
    <col min="279" max="279" width="11.453125" style="1"/>
    <col min="280" max="280" width="38.7265625" style="1" customWidth="1"/>
    <col min="281" max="281" width="64" style="1" customWidth="1"/>
    <col min="282" max="286" width="11.26953125" style="1" customWidth="1"/>
    <col min="287" max="513" width="11.453125" style="1"/>
    <col min="514" max="514" width="35.54296875" style="1" customWidth="1"/>
    <col min="515" max="515" width="14.26953125" style="1" customWidth="1"/>
    <col min="516" max="516" width="18.54296875" style="1" customWidth="1"/>
    <col min="517" max="517" width="27.81640625" style="1" customWidth="1"/>
    <col min="518" max="518" width="22" style="1" customWidth="1"/>
    <col min="519" max="519" width="46.453125" style="1" customWidth="1"/>
    <col min="520" max="524" width="4.81640625" style="1" customWidth="1"/>
    <col min="525" max="525" width="33" style="1" customWidth="1"/>
    <col min="526" max="526" width="21.1796875" style="1" customWidth="1"/>
    <col min="527" max="527" width="12" style="1" customWidth="1"/>
    <col min="528" max="528" width="21.81640625" style="1" bestFit="1" customWidth="1"/>
    <col min="529" max="529" width="11.453125" style="1"/>
    <col min="530" max="530" width="10" style="1" customWidth="1"/>
    <col min="531" max="533" width="11.453125" style="1"/>
    <col min="534" max="534" width="11.26953125" style="1" customWidth="1"/>
    <col min="535" max="535" width="11.453125" style="1"/>
    <col min="536" max="536" width="38.7265625" style="1" customWidth="1"/>
    <col min="537" max="537" width="64" style="1" customWidth="1"/>
    <col min="538" max="542" width="11.26953125" style="1" customWidth="1"/>
    <col min="543" max="769" width="11.453125" style="1"/>
    <col min="770" max="770" width="35.54296875" style="1" customWidth="1"/>
    <col min="771" max="771" width="14.26953125" style="1" customWidth="1"/>
    <col min="772" max="772" width="18.54296875" style="1" customWidth="1"/>
    <col min="773" max="773" width="27.81640625" style="1" customWidth="1"/>
    <col min="774" max="774" width="22" style="1" customWidth="1"/>
    <col min="775" max="775" width="46.453125" style="1" customWidth="1"/>
    <col min="776" max="780" width="4.81640625" style="1" customWidth="1"/>
    <col min="781" max="781" width="33" style="1" customWidth="1"/>
    <col min="782" max="782" width="21.1796875" style="1" customWidth="1"/>
    <col min="783" max="783" width="12" style="1" customWidth="1"/>
    <col min="784" max="784" width="21.81640625" style="1" bestFit="1" customWidth="1"/>
    <col min="785" max="785" width="11.453125" style="1"/>
    <col min="786" max="786" width="10" style="1" customWidth="1"/>
    <col min="787" max="789" width="11.453125" style="1"/>
    <col min="790" max="790" width="11.26953125" style="1" customWidth="1"/>
    <col min="791" max="791" width="11.453125" style="1"/>
    <col min="792" max="792" width="38.7265625" style="1" customWidth="1"/>
    <col min="793" max="793" width="64" style="1" customWidth="1"/>
    <col min="794" max="798" width="11.26953125" style="1" customWidth="1"/>
    <col min="799" max="1025" width="11.453125" style="1"/>
    <col min="1026" max="1026" width="35.54296875" style="1" customWidth="1"/>
    <col min="1027" max="1027" width="14.26953125" style="1" customWidth="1"/>
    <col min="1028" max="1028" width="18.54296875" style="1" customWidth="1"/>
    <col min="1029" max="1029" width="27.81640625" style="1" customWidth="1"/>
    <col min="1030" max="1030" width="22" style="1" customWidth="1"/>
    <col min="1031" max="1031" width="46.453125" style="1" customWidth="1"/>
    <col min="1032" max="1036" width="4.81640625" style="1" customWidth="1"/>
    <col min="1037" max="1037" width="33" style="1" customWidth="1"/>
    <col min="1038" max="1038" width="21.1796875" style="1" customWidth="1"/>
    <col min="1039" max="1039" width="12" style="1" customWidth="1"/>
    <col min="1040" max="1040" width="21.81640625" style="1" bestFit="1" customWidth="1"/>
    <col min="1041" max="1041" width="11.453125" style="1"/>
    <col min="1042" max="1042" width="10" style="1" customWidth="1"/>
    <col min="1043" max="1045" width="11.453125" style="1"/>
    <col min="1046" max="1046" width="11.26953125" style="1" customWidth="1"/>
    <col min="1047" max="1047" width="11.453125" style="1"/>
    <col min="1048" max="1048" width="38.7265625" style="1" customWidth="1"/>
    <col min="1049" max="1049" width="64" style="1" customWidth="1"/>
    <col min="1050" max="1054" width="11.26953125" style="1" customWidth="1"/>
    <col min="1055" max="1281" width="11.453125" style="1"/>
    <col min="1282" max="1282" width="35.54296875" style="1" customWidth="1"/>
    <col min="1283" max="1283" width="14.26953125" style="1" customWidth="1"/>
    <col min="1284" max="1284" width="18.54296875" style="1" customWidth="1"/>
    <col min="1285" max="1285" width="27.81640625" style="1" customWidth="1"/>
    <col min="1286" max="1286" width="22" style="1" customWidth="1"/>
    <col min="1287" max="1287" width="46.453125" style="1" customWidth="1"/>
    <col min="1288" max="1292" width="4.81640625" style="1" customWidth="1"/>
    <col min="1293" max="1293" width="33" style="1" customWidth="1"/>
    <col min="1294" max="1294" width="21.1796875" style="1" customWidth="1"/>
    <col min="1295" max="1295" width="12" style="1" customWidth="1"/>
    <col min="1296" max="1296" width="21.81640625" style="1" bestFit="1" customWidth="1"/>
    <col min="1297" max="1297" width="11.453125" style="1"/>
    <col min="1298" max="1298" width="10" style="1" customWidth="1"/>
    <col min="1299" max="1301" width="11.453125" style="1"/>
    <col min="1302" max="1302" width="11.26953125" style="1" customWidth="1"/>
    <col min="1303" max="1303" width="11.453125" style="1"/>
    <col min="1304" max="1304" width="38.7265625" style="1" customWidth="1"/>
    <col min="1305" max="1305" width="64" style="1" customWidth="1"/>
    <col min="1306" max="1310" width="11.26953125" style="1" customWidth="1"/>
    <col min="1311" max="1537" width="11.453125" style="1"/>
    <col min="1538" max="1538" width="35.54296875" style="1" customWidth="1"/>
    <col min="1539" max="1539" width="14.26953125" style="1" customWidth="1"/>
    <col min="1540" max="1540" width="18.54296875" style="1" customWidth="1"/>
    <col min="1541" max="1541" width="27.81640625" style="1" customWidth="1"/>
    <col min="1542" max="1542" width="22" style="1" customWidth="1"/>
    <col min="1543" max="1543" width="46.453125" style="1" customWidth="1"/>
    <col min="1544" max="1548" width="4.81640625" style="1" customWidth="1"/>
    <col min="1549" max="1549" width="33" style="1" customWidth="1"/>
    <col min="1550" max="1550" width="21.1796875" style="1" customWidth="1"/>
    <col min="1551" max="1551" width="12" style="1" customWidth="1"/>
    <col min="1552" max="1552" width="21.81640625" style="1" bestFit="1" customWidth="1"/>
    <col min="1553" max="1553" width="11.453125" style="1"/>
    <col min="1554" max="1554" width="10" style="1" customWidth="1"/>
    <col min="1555" max="1557" width="11.453125" style="1"/>
    <col min="1558" max="1558" width="11.26953125" style="1" customWidth="1"/>
    <col min="1559" max="1559" width="11.453125" style="1"/>
    <col min="1560" max="1560" width="38.7265625" style="1" customWidth="1"/>
    <col min="1561" max="1561" width="64" style="1" customWidth="1"/>
    <col min="1562" max="1566" width="11.26953125" style="1" customWidth="1"/>
    <col min="1567" max="1793" width="11.453125" style="1"/>
    <col min="1794" max="1794" width="35.54296875" style="1" customWidth="1"/>
    <col min="1795" max="1795" width="14.26953125" style="1" customWidth="1"/>
    <col min="1796" max="1796" width="18.54296875" style="1" customWidth="1"/>
    <col min="1797" max="1797" width="27.81640625" style="1" customWidth="1"/>
    <col min="1798" max="1798" width="22" style="1" customWidth="1"/>
    <col min="1799" max="1799" width="46.453125" style="1" customWidth="1"/>
    <col min="1800" max="1804" width="4.81640625" style="1" customWidth="1"/>
    <col min="1805" max="1805" width="33" style="1" customWidth="1"/>
    <col min="1806" max="1806" width="21.1796875" style="1" customWidth="1"/>
    <col min="1807" max="1807" width="12" style="1" customWidth="1"/>
    <col min="1808" max="1808" width="21.81640625" style="1" bestFit="1" customWidth="1"/>
    <col min="1809" max="1809" width="11.453125" style="1"/>
    <col min="1810" max="1810" width="10" style="1" customWidth="1"/>
    <col min="1811" max="1813" width="11.453125" style="1"/>
    <col min="1814" max="1814" width="11.26953125" style="1" customWidth="1"/>
    <col min="1815" max="1815" width="11.453125" style="1"/>
    <col min="1816" max="1816" width="38.7265625" style="1" customWidth="1"/>
    <col min="1817" max="1817" width="64" style="1" customWidth="1"/>
    <col min="1818" max="1822" width="11.26953125" style="1" customWidth="1"/>
    <col min="1823" max="2049" width="11.453125" style="1"/>
    <col min="2050" max="2050" width="35.54296875" style="1" customWidth="1"/>
    <col min="2051" max="2051" width="14.26953125" style="1" customWidth="1"/>
    <col min="2052" max="2052" width="18.54296875" style="1" customWidth="1"/>
    <col min="2053" max="2053" width="27.81640625" style="1" customWidth="1"/>
    <col min="2054" max="2054" width="22" style="1" customWidth="1"/>
    <col min="2055" max="2055" width="46.453125" style="1" customWidth="1"/>
    <col min="2056" max="2060" width="4.81640625" style="1" customWidth="1"/>
    <col min="2061" max="2061" width="33" style="1" customWidth="1"/>
    <col min="2062" max="2062" width="21.1796875" style="1" customWidth="1"/>
    <col min="2063" max="2063" width="12" style="1" customWidth="1"/>
    <col min="2064" max="2064" width="21.81640625" style="1" bestFit="1" customWidth="1"/>
    <col min="2065" max="2065" width="11.453125" style="1"/>
    <col min="2066" max="2066" width="10" style="1" customWidth="1"/>
    <col min="2067" max="2069" width="11.453125" style="1"/>
    <col min="2070" max="2070" width="11.26953125" style="1" customWidth="1"/>
    <col min="2071" max="2071" width="11.453125" style="1"/>
    <col min="2072" max="2072" width="38.7265625" style="1" customWidth="1"/>
    <col min="2073" max="2073" width="64" style="1" customWidth="1"/>
    <col min="2074" max="2078" width="11.26953125" style="1" customWidth="1"/>
    <col min="2079" max="2305" width="11.453125" style="1"/>
    <col min="2306" max="2306" width="35.54296875" style="1" customWidth="1"/>
    <col min="2307" max="2307" width="14.26953125" style="1" customWidth="1"/>
    <col min="2308" max="2308" width="18.54296875" style="1" customWidth="1"/>
    <col min="2309" max="2309" width="27.81640625" style="1" customWidth="1"/>
    <col min="2310" max="2310" width="22" style="1" customWidth="1"/>
    <col min="2311" max="2311" width="46.453125" style="1" customWidth="1"/>
    <col min="2312" max="2316" width="4.81640625" style="1" customWidth="1"/>
    <col min="2317" max="2317" width="33" style="1" customWidth="1"/>
    <col min="2318" max="2318" width="21.1796875" style="1" customWidth="1"/>
    <col min="2319" max="2319" width="12" style="1" customWidth="1"/>
    <col min="2320" max="2320" width="21.81640625" style="1" bestFit="1" customWidth="1"/>
    <col min="2321" max="2321" width="11.453125" style="1"/>
    <col min="2322" max="2322" width="10" style="1" customWidth="1"/>
    <col min="2323" max="2325" width="11.453125" style="1"/>
    <col min="2326" max="2326" width="11.26953125" style="1" customWidth="1"/>
    <col min="2327" max="2327" width="11.453125" style="1"/>
    <col min="2328" max="2328" width="38.7265625" style="1" customWidth="1"/>
    <col min="2329" max="2329" width="64" style="1" customWidth="1"/>
    <col min="2330" max="2334" width="11.26953125" style="1" customWidth="1"/>
    <col min="2335" max="2561" width="11.453125" style="1"/>
    <col min="2562" max="2562" width="35.54296875" style="1" customWidth="1"/>
    <col min="2563" max="2563" width="14.26953125" style="1" customWidth="1"/>
    <col min="2564" max="2564" width="18.54296875" style="1" customWidth="1"/>
    <col min="2565" max="2565" width="27.81640625" style="1" customWidth="1"/>
    <col min="2566" max="2566" width="22" style="1" customWidth="1"/>
    <col min="2567" max="2567" width="46.453125" style="1" customWidth="1"/>
    <col min="2568" max="2572" width="4.81640625" style="1" customWidth="1"/>
    <col min="2573" max="2573" width="33" style="1" customWidth="1"/>
    <col min="2574" max="2574" width="21.1796875" style="1" customWidth="1"/>
    <col min="2575" max="2575" width="12" style="1" customWidth="1"/>
    <col min="2576" max="2576" width="21.81640625" style="1" bestFit="1" customWidth="1"/>
    <col min="2577" max="2577" width="11.453125" style="1"/>
    <col min="2578" max="2578" width="10" style="1" customWidth="1"/>
    <col min="2579" max="2581" width="11.453125" style="1"/>
    <col min="2582" max="2582" width="11.26953125" style="1" customWidth="1"/>
    <col min="2583" max="2583" width="11.453125" style="1"/>
    <col min="2584" max="2584" width="38.7265625" style="1" customWidth="1"/>
    <col min="2585" max="2585" width="64" style="1" customWidth="1"/>
    <col min="2586" max="2590" width="11.26953125" style="1" customWidth="1"/>
    <col min="2591" max="2817" width="11.453125" style="1"/>
    <col min="2818" max="2818" width="35.54296875" style="1" customWidth="1"/>
    <col min="2819" max="2819" width="14.26953125" style="1" customWidth="1"/>
    <col min="2820" max="2820" width="18.54296875" style="1" customWidth="1"/>
    <col min="2821" max="2821" width="27.81640625" style="1" customWidth="1"/>
    <col min="2822" max="2822" width="22" style="1" customWidth="1"/>
    <col min="2823" max="2823" width="46.453125" style="1" customWidth="1"/>
    <col min="2824" max="2828" width="4.81640625" style="1" customWidth="1"/>
    <col min="2829" max="2829" width="33" style="1" customWidth="1"/>
    <col min="2830" max="2830" width="21.1796875" style="1" customWidth="1"/>
    <col min="2831" max="2831" width="12" style="1" customWidth="1"/>
    <col min="2832" max="2832" width="21.81640625" style="1" bestFit="1" customWidth="1"/>
    <col min="2833" max="2833" width="11.453125" style="1"/>
    <col min="2834" max="2834" width="10" style="1" customWidth="1"/>
    <col min="2835" max="2837" width="11.453125" style="1"/>
    <col min="2838" max="2838" width="11.26953125" style="1" customWidth="1"/>
    <col min="2839" max="2839" width="11.453125" style="1"/>
    <col min="2840" max="2840" width="38.7265625" style="1" customWidth="1"/>
    <col min="2841" max="2841" width="64" style="1" customWidth="1"/>
    <col min="2842" max="2846" width="11.26953125" style="1" customWidth="1"/>
    <col min="2847" max="3073" width="11.453125" style="1"/>
    <col min="3074" max="3074" width="35.54296875" style="1" customWidth="1"/>
    <col min="3075" max="3075" width="14.26953125" style="1" customWidth="1"/>
    <col min="3076" max="3076" width="18.54296875" style="1" customWidth="1"/>
    <col min="3077" max="3077" width="27.81640625" style="1" customWidth="1"/>
    <col min="3078" max="3078" width="22" style="1" customWidth="1"/>
    <col min="3079" max="3079" width="46.453125" style="1" customWidth="1"/>
    <col min="3080" max="3084" width="4.81640625" style="1" customWidth="1"/>
    <col min="3085" max="3085" width="33" style="1" customWidth="1"/>
    <col min="3086" max="3086" width="21.1796875" style="1" customWidth="1"/>
    <col min="3087" max="3087" width="12" style="1" customWidth="1"/>
    <col min="3088" max="3088" width="21.81640625" style="1" bestFit="1" customWidth="1"/>
    <col min="3089" max="3089" width="11.453125" style="1"/>
    <col min="3090" max="3090" width="10" style="1" customWidth="1"/>
    <col min="3091" max="3093" width="11.453125" style="1"/>
    <col min="3094" max="3094" width="11.26953125" style="1" customWidth="1"/>
    <col min="3095" max="3095" width="11.453125" style="1"/>
    <col min="3096" max="3096" width="38.7265625" style="1" customWidth="1"/>
    <col min="3097" max="3097" width="64" style="1" customWidth="1"/>
    <col min="3098" max="3102" width="11.26953125" style="1" customWidth="1"/>
    <col min="3103" max="3329" width="11.453125" style="1"/>
    <col min="3330" max="3330" width="35.54296875" style="1" customWidth="1"/>
    <col min="3331" max="3331" width="14.26953125" style="1" customWidth="1"/>
    <col min="3332" max="3332" width="18.54296875" style="1" customWidth="1"/>
    <col min="3333" max="3333" width="27.81640625" style="1" customWidth="1"/>
    <col min="3334" max="3334" width="22" style="1" customWidth="1"/>
    <col min="3335" max="3335" width="46.453125" style="1" customWidth="1"/>
    <col min="3336" max="3340" width="4.81640625" style="1" customWidth="1"/>
    <col min="3341" max="3341" width="33" style="1" customWidth="1"/>
    <col min="3342" max="3342" width="21.1796875" style="1" customWidth="1"/>
    <col min="3343" max="3343" width="12" style="1" customWidth="1"/>
    <col min="3344" max="3344" width="21.81640625" style="1" bestFit="1" customWidth="1"/>
    <col min="3345" max="3345" width="11.453125" style="1"/>
    <col min="3346" max="3346" width="10" style="1" customWidth="1"/>
    <col min="3347" max="3349" width="11.453125" style="1"/>
    <col min="3350" max="3350" width="11.26953125" style="1" customWidth="1"/>
    <col min="3351" max="3351" width="11.453125" style="1"/>
    <col min="3352" max="3352" width="38.7265625" style="1" customWidth="1"/>
    <col min="3353" max="3353" width="64" style="1" customWidth="1"/>
    <col min="3354" max="3358" width="11.26953125" style="1" customWidth="1"/>
    <col min="3359" max="3585" width="11.453125" style="1"/>
    <col min="3586" max="3586" width="35.54296875" style="1" customWidth="1"/>
    <col min="3587" max="3587" width="14.26953125" style="1" customWidth="1"/>
    <col min="3588" max="3588" width="18.54296875" style="1" customWidth="1"/>
    <col min="3589" max="3589" width="27.81640625" style="1" customWidth="1"/>
    <col min="3590" max="3590" width="22" style="1" customWidth="1"/>
    <col min="3591" max="3591" width="46.453125" style="1" customWidth="1"/>
    <col min="3592" max="3596" width="4.81640625" style="1" customWidth="1"/>
    <col min="3597" max="3597" width="33" style="1" customWidth="1"/>
    <col min="3598" max="3598" width="21.1796875" style="1" customWidth="1"/>
    <col min="3599" max="3599" width="12" style="1" customWidth="1"/>
    <col min="3600" max="3600" width="21.81640625" style="1" bestFit="1" customWidth="1"/>
    <col min="3601" max="3601" width="11.453125" style="1"/>
    <col min="3602" max="3602" width="10" style="1" customWidth="1"/>
    <col min="3603" max="3605" width="11.453125" style="1"/>
    <col min="3606" max="3606" width="11.26953125" style="1" customWidth="1"/>
    <col min="3607" max="3607" width="11.453125" style="1"/>
    <col min="3608" max="3608" width="38.7265625" style="1" customWidth="1"/>
    <col min="3609" max="3609" width="64" style="1" customWidth="1"/>
    <col min="3610" max="3614" width="11.26953125" style="1" customWidth="1"/>
    <col min="3615" max="3841" width="11.453125" style="1"/>
    <col min="3842" max="3842" width="35.54296875" style="1" customWidth="1"/>
    <col min="3843" max="3843" width="14.26953125" style="1" customWidth="1"/>
    <col min="3844" max="3844" width="18.54296875" style="1" customWidth="1"/>
    <col min="3845" max="3845" width="27.81640625" style="1" customWidth="1"/>
    <col min="3846" max="3846" width="22" style="1" customWidth="1"/>
    <col min="3847" max="3847" width="46.453125" style="1" customWidth="1"/>
    <col min="3848" max="3852" width="4.81640625" style="1" customWidth="1"/>
    <col min="3853" max="3853" width="33" style="1" customWidth="1"/>
    <col min="3854" max="3854" width="21.1796875" style="1" customWidth="1"/>
    <col min="3855" max="3855" width="12" style="1" customWidth="1"/>
    <col min="3856" max="3856" width="21.81640625" style="1" bestFit="1" customWidth="1"/>
    <col min="3857" max="3857" width="11.453125" style="1"/>
    <col min="3858" max="3858" width="10" style="1" customWidth="1"/>
    <col min="3859" max="3861" width="11.453125" style="1"/>
    <col min="3862" max="3862" width="11.26953125" style="1" customWidth="1"/>
    <col min="3863" max="3863" width="11.453125" style="1"/>
    <col min="3864" max="3864" width="38.7265625" style="1" customWidth="1"/>
    <col min="3865" max="3865" width="64" style="1" customWidth="1"/>
    <col min="3866" max="3870" width="11.26953125" style="1" customWidth="1"/>
    <col min="3871" max="4097" width="11.453125" style="1"/>
    <col min="4098" max="4098" width="35.54296875" style="1" customWidth="1"/>
    <col min="4099" max="4099" width="14.26953125" style="1" customWidth="1"/>
    <col min="4100" max="4100" width="18.54296875" style="1" customWidth="1"/>
    <col min="4101" max="4101" width="27.81640625" style="1" customWidth="1"/>
    <col min="4102" max="4102" width="22" style="1" customWidth="1"/>
    <col min="4103" max="4103" width="46.453125" style="1" customWidth="1"/>
    <col min="4104" max="4108" width="4.81640625" style="1" customWidth="1"/>
    <col min="4109" max="4109" width="33" style="1" customWidth="1"/>
    <col min="4110" max="4110" width="21.1796875" style="1" customWidth="1"/>
    <col min="4111" max="4111" width="12" style="1" customWidth="1"/>
    <col min="4112" max="4112" width="21.81640625" style="1" bestFit="1" customWidth="1"/>
    <col min="4113" max="4113" width="11.453125" style="1"/>
    <col min="4114" max="4114" width="10" style="1" customWidth="1"/>
    <col min="4115" max="4117" width="11.453125" style="1"/>
    <col min="4118" max="4118" width="11.26953125" style="1" customWidth="1"/>
    <col min="4119" max="4119" width="11.453125" style="1"/>
    <col min="4120" max="4120" width="38.7265625" style="1" customWidth="1"/>
    <col min="4121" max="4121" width="64" style="1" customWidth="1"/>
    <col min="4122" max="4126" width="11.26953125" style="1" customWidth="1"/>
    <col min="4127" max="4353" width="11.453125" style="1"/>
    <col min="4354" max="4354" width="35.54296875" style="1" customWidth="1"/>
    <col min="4355" max="4355" width="14.26953125" style="1" customWidth="1"/>
    <col min="4356" max="4356" width="18.54296875" style="1" customWidth="1"/>
    <col min="4357" max="4357" width="27.81640625" style="1" customWidth="1"/>
    <col min="4358" max="4358" width="22" style="1" customWidth="1"/>
    <col min="4359" max="4359" width="46.453125" style="1" customWidth="1"/>
    <col min="4360" max="4364" width="4.81640625" style="1" customWidth="1"/>
    <col min="4365" max="4365" width="33" style="1" customWidth="1"/>
    <col min="4366" max="4366" width="21.1796875" style="1" customWidth="1"/>
    <col min="4367" max="4367" width="12" style="1" customWidth="1"/>
    <col min="4368" max="4368" width="21.81640625" style="1" bestFit="1" customWidth="1"/>
    <col min="4369" max="4369" width="11.453125" style="1"/>
    <col min="4370" max="4370" width="10" style="1" customWidth="1"/>
    <col min="4371" max="4373" width="11.453125" style="1"/>
    <col min="4374" max="4374" width="11.26953125" style="1" customWidth="1"/>
    <col min="4375" max="4375" width="11.453125" style="1"/>
    <col min="4376" max="4376" width="38.7265625" style="1" customWidth="1"/>
    <col min="4377" max="4377" width="64" style="1" customWidth="1"/>
    <col min="4378" max="4382" width="11.26953125" style="1" customWidth="1"/>
    <col min="4383" max="4609" width="11.453125" style="1"/>
    <col min="4610" max="4610" width="35.54296875" style="1" customWidth="1"/>
    <col min="4611" max="4611" width="14.26953125" style="1" customWidth="1"/>
    <col min="4612" max="4612" width="18.54296875" style="1" customWidth="1"/>
    <col min="4613" max="4613" width="27.81640625" style="1" customWidth="1"/>
    <col min="4614" max="4614" width="22" style="1" customWidth="1"/>
    <col min="4615" max="4615" width="46.453125" style="1" customWidth="1"/>
    <col min="4616" max="4620" width="4.81640625" style="1" customWidth="1"/>
    <col min="4621" max="4621" width="33" style="1" customWidth="1"/>
    <col min="4622" max="4622" width="21.1796875" style="1" customWidth="1"/>
    <col min="4623" max="4623" width="12" style="1" customWidth="1"/>
    <col min="4624" max="4624" width="21.81640625" style="1" bestFit="1" customWidth="1"/>
    <col min="4625" max="4625" width="11.453125" style="1"/>
    <col min="4626" max="4626" width="10" style="1" customWidth="1"/>
    <col min="4627" max="4629" width="11.453125" style="1"/>
    <col min="4630" max="4630" width="11.26953125" style="1" customWidth="1"/>
    <col min="4631" max="4631" width="11.453125" style="1"/>
    <col min="4632" max="4632" width="38.7265625" style="1" customWidth="1"/>
    <col min="4633" max="4633" width="64" style="1" customWidth="1"/>
    <col min="4634" max="4638" width="11.26953125" style="1" customWidth="1"/>
    <col min="4639" max="4865" width="11.453125" style="1"/>
    <col min="4866" max="4866" width="35.54296875" style="1" customWidth="1"/>
    <col min="4867" max="4867" width="14.26953125" style="1" customWidth="1"/>
    <col min="4868" max="4868" width="18.54296875" style="1" customWidth="1"/>
    <col min="4869" max="4869" width="27.81640625" style="1" customWidth="1"/>
    <col min="4870" max="4870" width="22" style="1" customWidth="1"/>
    <col min="4871" max="4871" width="46.453125" style="1" customWidth="1"/>
    <col min="4872" max="4876" width="4.81640625" style="1" customWidth="1"/>
    <col min="4877" max="4877" width="33" style="1" customWidth="1"/>
    <col min="4878" max="4878" width="21.1796875" style="1" customWidth="1"/>
    <col min="4879" max="4879" width="12" style="1" customWidth="1"/>
    <col min="4880" max="4880" width="21.81640625" style="1" bestFit="1" customWidth="1"/>
    <col min="4881" max="4881" width="11.453125" style="1"/>
    <col min="4882" max="4882" width="10" style="1" customWidth="1"/>
    <col min="4883" max="4885" width="11.453125" style="1"/>
    <col min="4886" max="4886" width="11.26953125" style="1" customWidth="1"/>
    <col min="4887" max="4887" width="11.453125" style="1"/>
    <col min="4888" max="4888" width="38.7265625" style="1" customWidth="1"/>
    <col min="4889" max="4889" width="64" style="1" customWidth="1"/>
    <col min="4890" max="4894" width="11.26953125" style="1" customWidth="1"/>
    <col min="4895" max="5121" width="11.453125" style="1"/>
    <col min="5122" max="5122" width="35.54296875" style="1" customWidth="1"/>
    <col min="5123" max="5123" width="14.26953125" style="1" customWidth="1"/>
    <col min="5124" max="5124" width="18.54296875" style="1" customWidth="1"/>
    <col min="5125" max="5125" width="27.81640625" style="1" customWidth="1"/>
    <col min="5126" max="5126" width="22" style="1" customWidth="1"/>
    <col min="5127" max="5127" width="46.453125" style="1" customWidth="1"/>
    <col min="5128" max="5132" width="4.81640625" style="1" customWidth="1"/>
    <col min="5133" max="5133" width="33" style="1" customWidth="1"/>
    <col min="5134" max="5134" width="21.1796875" style="1" customWidth="1"/>
    <col min="5135" max="5135" width="12" style="1" customWidth="1"/>
    <col min="5136" max="5136" width="21.81640625" style="1" bestFit="1" customWidth="1"/>
    <col min="5137" max="5137" width="11.453125" style="1"/>
    <col min="5138" max="5138" width="10" style="1" customWidth="1"/>
    <col min="5139" max="5141" width="11.453125" style="1"/>
    <col min="5142" max="5142" width="11.26953125" style="1" customWidth="1"/>
    <col min="5143" max="5143" width="11.453125" style="1"/>
    <col min="5144" max="5144" width="38.7265625" style="1" customWidth="1"/>
    <col min="5145" max="5145" width="64" style="1" customWidth="1"/>
    <col min="5146" max="5150" width="11.26953125" style="1" customWidth="1"/>
    <col min="5151" max="5377" width="11.453125" style="1"/>
    <col min="5378" max="5378" width="35.54296875" style="1" customWidth="1"/>
    <col min="5379" max="5379" width="14.26953125" style="1" customWidth="1"/>
    <col min="5380" max="5380" width="18.54296875" style="1" customWidth="1"/>
    <col min="5381" max="5381" width="27.81640625" style="1" customWidth="1"/>
    <col min="5382" max="5382" width="22" style="1" customWidth="1"/>
    <col min="5383" max="5383" width="46.453125" style="1" customWidth="1"/>
    <col min="5384" max="5388" width="4.81640625" style="1" customWidth="1"/>
    <col min="5389" max="5389" width="33" style="1" customWidth="1"/>
    <col min="5390" max="5390" width="21.1796875" style="1" customWidth="1"/>
    <col min="5391" max="5391" width="12" style="1" customWidth="1"/>
    <col min="5392" max="5392" width="21.81640625" style="1" bestFit="1" customWidth="1"/>
    <col min="5393" max="5393" width="11.453125" style="1"/>
    <col min="5394" max="5394" width="10" style="1" customWidth="1"/>
    <col min="5395" max="5397" width="11.453125" style="1"/>
    <col min="5398" max="5398" width="11.26953125" style="1" customWidth="1"/>
    <col min="5399" max="5399" width="11.453125" style="1"/>
    <col min="5400" max="5400" width="38.7265625" style="1" customWidth="1"/>
    <col min="5401" max="5401" width="64" style="1" customWidth="1"/>
    <col min="5402" max="5406" width="11.26953125" style="1" customWidth="1"/>
    <col min="5407" max="5633" width="11.453125" style="1"/>
    <col min="5634" max="5634" width="35.54296875" style="1" customWidth="1"/>
    <col min="5635" max="5635" width="14.26953125" style="1" customWidth="1"/>
    <col min="5636" max="5636" width="18.54296875" style="1" customWidth="1"/>
    <col min="5637" max="5637" width="27.81640625" style="1" customWidth="1"/>
    <col min="5638" max="5638" width="22" style="1" customWidth="1"/>
    <col min="5639" max="5639" width="46.453125" style="1" customWidth="1"/>
    <col min="5640" max="5644" width="4.81640625" style="1" customWidth="1"/>
    <col min="5645" max="5645" width="33" style="1" customWidth="1"/>
    <col min="5646" max="5646" width="21.1796875" style="1" customWidth="1"/>
    <col min="5647" max="5647" width="12" style="1" customWidth="1"/>
    <col min="5648" max="5648" width="21.81640625" style="1" bestFit="1" customWidth="1"/>
    <col min="5649" max="5649" width="11.453125" style="1"/>
    <col min="5650" max="5650" width="10" style="1" customWidth="1"/>
    <col min="5651" max="5653" width="11.453125" style="1"/>
    <col min="5654" max="5654" width="11.26953125" style="1" customWidth="1"/>
    <col min="5655" max="5655" width="11.453125" style="1"/>
    <col min="5656" max="5656" width="38.7265625" style="1" customWidth="1"/>
    <col min="5657" max="5657" width="64" style="1" customWidth="1"/>
    <col min="5658" max="5662" width="11.26953125" style="1" customWidth="1"/>
    <col min="5663" max="5889" width="11.453125" style="1"/>
    <col min="5890" max="5890" width="35.54296875" style="1" customWidth="1"/>
    <col min="5891" max="5891" width="14.26953125" style="1" customWidth="1"/>
    <col min="5892" max="5892" width="18.54296875" style="1" customWidth="1"/>
    <col min="5893" max="5893" width="27.81640625" style="1" customWidth="1"/>
    <col min="5894" max="5894" width="22" style="1" customWidth="1"/>
    <col min="5895" max="5895" width="46.453125" style="1" customWidth="1"/>
    <col min="5896" max="5900" width="4.81640625" style="1" customWidth="1"/>
    <col min="5901" max="5901" width="33" style="1" customWidth="1"/>
    <col min="5902" max="5902" width="21.1796875" style="1" customWidth="1"/>
    <col min="5903" max="5903" width="12" style="1" customWidth="1"/>
    <col min="5904" max="5904" width="21.81640625" style="1" bestFit="1" customWidth="1"/>
    <col min="5905" max="5905" width="11.453125" style="1"/>
    <col min="5906" max="5906" width="10" style="1" customWidth="1"/>
    <col min="5907" max="5909" width="11.453125" style="1"/>
    <col min="5910" max="5910" width="11.26953125" style="1" customWidth="1"/>
    <col min="5911" max="5911" width="11.453125" style="1"/>
    <col min="5912" max="5912" width="38.7265625" style="1" customWidth="1"/>
    <col min="5913" max="5913" width="64" style="1" customWidth="1"/>
    <col min="5914" max="5918" width="11.26953125" style="1" customWidth="1"/>
    <col min="5919" max="6145" width="11.453125" style="1"/>
    <col min="6146" max="6146" width="35.54296875" style="1" customWidth="1"/>
    <col min="6147" max="6147" width="14.26953125" style="1" customWidth="1"/>
    <col min="6148" max="6148" width="18.54296875" style="1" customWidth="1"/>
    <col min="6149" max="6149" width="27.81640625" style="1" customWidth="1"/>
    <col min="6150" max="6150" width="22" style="1" customWidth="1"/>
    <col min="6151" max="6151" width="46.453125" style="1" customWidth="1"/>
    <col min="6152" max="6156" width="4.81640625" style="1" customWidth="1"/>
    <col min="6157" max="6157" width="33" style="1" customWidth="1"/>
    <col min="6158" max="6158" width="21.1796875" style="1" customWidth="1"/>
    <col min="6159" max="6159" width="12" style="1" customWidth="1"/>
    <col min="6160" max="6160" width="21.81640625" style="1" bestFit="1" customWidth="1"/>
    <col min="6161" max="6161" width="11.453125" style="1"/>
    <col min="6162" max="6162" width="10" style="1" customWidth="1"/>
    <col min="6163" max="6165" width="11.453125" style="1"/>
    <col min="6166" max="6166" width="11.26953125" style="1" customWidth="1"/>
    <col min="6167" max="6167" width="11.453125" style="1"/>
    <col min="6168" max="6168" width="38.7265625" style="1" customWidth="1"/>
    <col min="6169" max="6169" width="64" style="1" customWidth="1"/>
    <col min="6170" max="6174" width="11.26953125" style="1" customWidth="1"/>
    <col min="6175" max="6401" width="11.453125" style="1"/>
    <col min="6402" max="6402" width="35.54296875" style="1" customWidth="1"/>
    <col min="6403" max="6403" width="14.26953125" style="1" customWidth="1"/>
    <col min="6404" max="6404" width="18.54296875" style="1" customWidth="1"/>
    <col min="6405" max="6405" width="27.81640625" style="1" customWidth="1"/>
    <col min="6406" max="6406" width="22" style="1" customWidth="1"/>
    <col min="6407" max="6407" width="46.453125" style="1" customWidth="1"/>
    <col min="6408" max="6412" width="4.81640625" style="1" customWidth="1"/>
    <col min="6413" max="6413" width="33" style="1" customWidth="1"/>
    <col min="6414" max="6414" width="21.1796875" style="1" customWidth="1"/>
    <col min="6415" max="6415" width="12" style="1" customWidth="1"/>
    <col min="6416" max="6416" width="21.81640625" style="1" bestFit="1" customWidth="1"/>
    <col min="6417" max="6417" width="11.453125" style="1"/>
    <col min="6418" max="6418" width="10" style="1" customWidth="1"/>
    <col min="6419" max="6421" width="11.453125" style="1"/>
    <col min="6422" max="6422" width="11.26953125" style="1" customWidth="1"/>
    <col min="6423" max="6423" width="11.453125" style="1"/>
    <col min="6424" max="6424" width="38.7265625" style="1" customWidth="1"/>
    <col min="6425" max="6425" width="64" style="1" customWidth="1"/>
    <col min="6426" max="6430" width="11.26953125" style="1" customWidth="1"/>
    <col min="6431" max="6657" width="11.453125" style="1"/>
    <col min="6658" max="6658" width="35.54296875" style="1" customWidth="1"/>
    <col min="6659" max="6659" width="14.26953125" style="1" customWidth="1"/>
    <col min="6660" max="6660" width="18.54296875" style="1" customWidth="1"/>
    <col min="6661" max="6661" width="27.81640625" style="1" customWidth="1"/>
    <col min="6662" max="6662" width="22" style="1" customWidth="1"/>
    <col min="6663" max="6663" width="46.453125" style="1" customWidth="1"/>
    <col min="6664" max="6668" width="4.81640625" style="1" customWidth="1"/>
    <col min="6669" max="6669" width="33" style="1" customWidth="1"/>
    <col min="6670" max="6670" width="21.1796875" style="1" customWidth="1"/>
    <col min="6671" max="6671" width="12" style="1" customWidth="1"/>
    <col min="6672" max="6672" width="21.81640625" style="1" bestFit="1" customWidth="1"/>
    <col min="6673" max="6673" width="11.453125" style="1"/>
    <col min="6674" max="6674" width="10" style="1" customWidth="1"/>
    <col min="6675" max="6677" width="11.453125" style="1"/>
    <col min="6678" max="6678" width="11.26953125" style="1" customWidth="1"/>
    <col min="6679" max="6679" width="11.453125" style="1"/>
    <col min="6680" max="6680" width="38.7265625" style="1" customWidth="1"/>
    <col min="6681" max="6681" width="64" style="1" customWidth="1"/>
    <col min="6682" max="6686" width="11.26953125" style="1" customWidth="1"/>
    <col min="6687" max="6913" width="11.453125" style="1"/>
    <col min="6914" max="6914" width="35.54296875" style="1" customWidth="1"/>
    <col min="6915" max="6915" width="14.26953125" style="1" customWidth="1"/>
    <col min="6916" max="6916" width="18.54296875" style="1" customWidth="1"/>
    <col min="6917" max="6917" width="27.81640625" style="1" customWidth="1"/>
    <col min="6918" max="6918" width="22" style="1" customWidth="1"/>
    <col min="6919" max="6919" width="46.453125" style="1" customWidth="1"/>
    <col min="6920" max="6924" width="4.81640625" style="1" customWidth="1"/>
    <col min="6925" max="6925" width="33" style="1" customWidth="1"/>
    <col min="6926" max="6926" width="21.1796875" style="1" customWidth="1"/>
    <col min="6927" max="6927" width="12" style="1" customWidth="1"/>
    <col min="6928" max="6928" width="21.81640625" style="1" bestFit="1" customWidth="1"/>
    <col min="6929" max="6929" width="11.453125" style="1"/>
    <col min="6930" max="6930" width="10" style="1" customWidth="1"/>
    <col min="6931" max="6933" width="11.453125" style="1"/>
    <col min="6934" max="6934" width="11.26953125" style="1" customWidth="1"/>
    <col min="6935" max="6935" width="11.453125" style="1"/>
    <col min="6936" max="6936" width="38.7265625" style="1" customWidth="1"/>
    <col min="6937" max="6937" width="64" style="1" customWidth="1"/>
    <col min="6938" max="6942" width="11.26953125" style="1" customWidth="1"/>
    <col min="6943" max="7169" width="11.453125" style="1"/>
    <col min="7170" max="7170" width="35.54296875" style="1" customWidth="1"/>
    <col min="7171" max="7171" width="14.26953125" style="1" customWidth="1"/>
    <col min="7172" max="7172" width="18.54296875" style="1" customWidth="1"/>
    <col min="7173" max="7173" width="27.81640625" style="1" customWidth="1"/>
    <col min="7174" max="7174" width="22" style="1" customWidth="1"/>
    <col min="7175" max="7175" width="46.453125" style="1" customWidth="1"/>
    <col min="7176" max="7180" width="4.81640625" style="1" customWidth="1"/>
    <col min="7181" max="7181" width="33" style="1" customWidth="1"/>
    <col min="7182" max="7182" width="21.1796875" style="1" customWidth="1"/>
    <col min="7183" max="7183" width="12" style="1" customWidth="1"/>
    <col min="7184" max="7184" width="21.81640625" style="1" bestFit="1" customWidth="1"/>
    <col min="7185" max="7185" width="11.453125" style="1"/>
    <col min="7186" max="7186" width="10" style="1" customWidth="1"/>
    <col min="7187" max="7189" width="11.453125" style="1"/>
    <col min="7190" max="7190" width="11.26953125" style="1" customWidth="1"/>
    <col min="7191" max="7191" width="11.453125" style="1"/>
    <col min="7192" max="7192" width="38.7265625" style="1" customWidth="1"/>
    <col min="7193" max="7193" width="64" style="1" customWidth="1"/>
    <col min="7194" max="7198" width="11.26953125" style="1" customWidth="1"/>
    <col min="7199" max="7425" width="11.453125" style="1"/>
    <col min="7426" max="7426" width="35.54296875" style="1" customWidth="1"/>
    <col min="7427" max="7427" width="14.26953125" style="1" customWidth="1"/>
    <col min="7428" max="7428" width="18.54296875" style="1" customWidth="1"/>
    <col min="7429" max="7429" width="27.81640625" style="1" customWidth="1"/>
    <col min="7430" max="7430" width="22" style="1" customWidth="1"/>
    <col min="7431" max="7431" width="46.453125" style="1" customWidth="1"/>
    <col min="7432" max="7436" width="4.81640625" style="1" customWidth="1"/>
    <col min="7437" max="7437" width="33" style="1" customWidth="1"/>
    <col min="7438" max="7438" width="21.1796875" style="1" customWidth="1"/>
    <col min="7439" max="7439" width="12" style="1" customWidth="1"/>
    <col min="7440" max="7440" width="21.81640625" style="1" bestFit="1" customWidth="1"/>
    <col min="7441" max="7441" width="11.453125" style="1"/>
    <col min="7442" max="7442" width="10" style="1" customWidth="1"/>
    <col min="7443" max="7445" width="11.453125" style="1"/>
    <col min="7446" max="7446" width="11.26953125" style="1" customWidth="1"/>
    <col min="7447" max="7447" width="11.453125" style="1"/>
    <col min="7448" max="7448" width="38.7265625" style="1" customWidth="1"/>
    <col min="7449" max="7449" width="64" style="1" customWidth="1"/>
    <col min="7450" max="7454" width="11.26953125" style="1" customWidth="1"/>
    <col min="7455" max="7681" width="11.453125" style="1"/>
    <col min="7682" max="7682" width="35.54296875" style="1" customWidth="1"/>
    <col min="7683" max="7683" width="14.26953125" style="1" customWidth="1"/>
    <col min="7684" max="7684" width="18.54296875" style="1" customWidth="1"/>
    <col min="7685" max="7685" width="27.81640625" style="1" customWidth="1"/>
    <col min="7686" max="7686" width="22" style="1" customWidth="1"/>
    <col min="7687" max="7687" width="46.453125" style="1" customWidth="1"/>
    <col min="7688" max="7692" width="4.81640625" style="1" customWidth="1"/>
    <col min="7693" max="7693" width="33" style="1" customWidth="1"/>
    <col min="7694" max="7694" width="21.1796875" style="1" customWidth="1"/>
    <col min="7695" max="7695" width="12" style="1" customWidth="1"/>
    <col min="7696" max="7696" width="21.81640625" style="1" bestFit="1" customWidth="1"/>
    <col min="7697" max="7697" width="11.453125" style="1"/>
    <col min="7698" max="7698" width="10" style="1" customWidth="1"/>
    <col min="7699" max="7701" width="11.453125" style="1"/>
    <col min="7702" max="7702" width="11.26953125" style="1" customWidth="1"/>
    <col min="7703" max="7703" width="11.453125" style="1"/>
    <col min="7704" max="7704" width="38.7265625" style="1" customWidth="1"/>
    <col min="7705" max="7705" width="64" style="1" customWidth="1"/>
    <col min="7706" max="7710" width="11.26953125" style="1" customWidth="1"/>
    <col min="7711" max="7937" width="11.453125" style="1"/>
    <col min="7938" max="7938" width="35.54296875" style="1" customWidth="1"/>
    <col min="7939" max="7939" width="14.26953125" style="1" customWidth="1"/>
    <col min="7940" max="7940" width="18.54296875" style="1" customWidth="1"/>
    <col min="7941" max="7941" width="27.81640625" style="1" customWidth="1"/>
    <col min="7942" max="7942" width="22" style="1" customWidth="1"/>
    <col min="7943" max="7943" width="46.453125" style="1" customWidth="1"/>
    <col min="7944" max="7948" width="4.81640625" style="1" customWidth="1"/>
    <col min="7949" max="7949" width="33" style="1" customWidth="1"/>
    <col min="7950" max="7950" width="21.1796875" style="1" customWidth="1"/>
    <col min="7951" max="7951" width="12" style="1" customWidth="1"/>
    <col min="7952" max="7952" width="21.81640625" style="1" bestFit="1" customWidth="1"/>
    <col min="7953" max="7953" width="11.453125" style="1"/>
    <col min="7954" max="7954" width="10" style="1" customWidth="1"/>
    <col min="7955" max="7957" width="11.453125" style="1"/>
    <col min="7958" max="7958" width="11.26953125" style="1" customWidth="1"/>
    <col min="7959" max="7959" width="11.453125" style="1"/>
    <col min="7960" max="7960" width="38.7265625" style="1" customWidth="1"/>
    <col min="7961" max="7961" width="64" style="1" customWidth="1"/>
    <col min="7962" max="7966" width="11.26953125" style="1" customWidth="1"/>
    <col min="7967" max="8193" width="11.453125" style="1"/>
    <col min="8194" max="8194" width="35.54296875" style="1" customWidth="1"/>
    <col min="8195" max="8195" width="14.26953125" style="1" customWidth="1"/>
    <col min="8196" max="8196" width="18.54296875" style="1" customWidth="1"/>
    <col min="8197" max="8197" width="27.81640625" style="1" customWidth="1"/>
    <col min="8198" max="8198" width="22" style="1" customWidth="1"/>
    <col min="8199" max="8199" width="46.453125" style="1" customWidth="1"/>
    <col min="8200" max="8204" width="4.81640625" style="1" customWidth="1"/>
    <col min="8205" max="8205" width="33" style="1" customWidth="1"/>
    <col min="8206" max="8206" width="21.1796875" style="1" customWidth="1"/>
    <col min="8207" max="8207" width="12" style="1" customWidth="1"/>
    <col min="8208" max="8208" width="21.81640625" style="1" bestFit="1" customWidth="1"/>
    <col min="8209" max="8209" width="11.453125" style="1"/>
    <col min="8210" max="8210" width="10" style="1" customWidth="1"/>
    <col min="8211" max="8213" width="11.453125" style="1"/>
    <col min="8214" max="8214" width="11.26953125" style="1" customWidth="1"/>
    <col min="8215" max="8215" width="11.453125" style="1"/>
    <col min="8216" max="8216" width="38.7265625" style="1" customWidth="1"/>
    <col min="8217" max="8217" width="64" style="1" customWidth="1"/>
    <col min="8218" max="8222" width="11.26953125" style="1" customWidth="1"/>
    <col min="8223" max="8449" width="11.453125" style="1"/>
    <col min="8450" max="8450" width="35.54296875" style="1" customWidth="1"/>
    <col min="8451" max="8451" width="14.26953125" style="1" customWidth="1"/>
    <col min="8452" max="8452" width="18.54296875" style="1" customWidth="1"/>
    <col min="8453" max="8453" width="27.81640625" style="1" customWidth="1"/>
    <col min="8454" max="8454" width="22" style="1" customWidth="1"/>
    <col min="8455" max="8455" width="46.453125" style="1" customWidth="1"/>
    <col min="8456" max="8460" width="4.81640625" style="1" customWidth="1"/>
    <col min="8461" max="8461" width="33" style="1" customWidth="1"/>
    <col min="8462" max="8462" width="21.1796875" style="1" customWidth="1"/>
    <col min="8463" max="8463" width="12" style="1" customWidth="1"/>
    <col min="8464" max="8464" width="21.81640625" style="1" bestFit="1" customWidth="1"/>
    <col min="8465" max="8465" width="11.453125" style="1"/>
    <col min="8466" max="8466" width="10" style="1" customWidth="1"/>
    <col min="8467" max="8469" width="11.453125" style="1"/>
    <col min="8470" max="8470" width="11.26953125" style="1" customWidth="1"/>
    <col min="8471" max="8471" width="11.453125" style="1"/>
    <col min="8472" max="8472" width="38.7265625" style="1" customWidth="1"/>
    <col min="8473" max="8473" width="64" style="1" customWidth="1"/>
    <col min="8474" max="8478" width="11.26953125" style="1" customWidth="1"/>
    <col min="8479" max="8705" width="11.453125" style="1"/>
    <col min="8706" max="8706" width="35.54296875" style="1" customWidth="1"/>
    <col min="8707" max="8707" width="14.26953125" style="1" customWidth="1"/>
    <col min="8708" max="8708" width="18.54296875" style="1" customWidth="1"/>
    <col min="8709" max="8709" width="27.81640625" style="1" customWidth="1"/>
    <col min="8710" max="8710" width="22" style="1" customWidth="1"/>
    <col min="8711" max="8711" width="46.453125" style="1" customWidth="1"/>
    <col min="8712" max="8716" width="4.81640625" style="1" customWidth="1"/>
    <col min="8717" max="8717" width="33" style="1" customWidth="1"/>
    <col min="8718" max="8718" width="21.1796875" style="1" customWidth="1"/>
    <col min="8719" max="8719" width="12" style="1" customWidth="1"/>
    <col min="8720" max="8720" width="21.81640625" style="1" bestFit="1" customWidth="1"/>
    <col min="8721" max="8721" width="11.453125" style="1"/>
    <col min="8722" max="8722" width="10" style="1" customWidth="1"/>
    <col min="8723" max="8725" width="11.453125" style="1"/>
    <col min="8726" max="8726" width="11.26953125" style="1" customWidth="1"/>
    <col min="8727" max="8727" width="11.453125" style="1"/>
    <col min="8728" max="8728" width="38.7265625" style="1" customWidth="1"/>
    <col min="8729" max="8729" width="64" style="1" customWidth="1"/>
    <col min="8730" max="8734" width="11.26953125" style="1" customWidth="1"/>
    <col min="8735" max="8961" width="11.453125" style="1"/>
    <col min="8962" max="8962" width="35.54296875" style="1" customWidth="1"/>
    <col min="8963" max="8963" width="14.26953125" style="1" customWidth="1"/>
    <col min="8964" max="8964" width="18.54296875" style="1" customWidth="1"/>
    <col min="8965" max="8965" width="27.81640625" style="1" customWidth="1"/>
    <col min="8966" max="8966" width="22" style="1" customWidth="1"/>
    <col min="8967" max="8967" width="46.453125" style="1" customWidth="1"/>
    <col min="8968" max="8972" width="4.81640625" style="1" customWidth="1"/>
    <col min="8973" max="8973" width="33" style="1" customWidth="1"/>
    <col min="8974" max="8974" width="21.1796875" style="1" customWidth="1"/>
    <col min="8975" max="8975" width="12" style="1" customWidth="1"/>
    <col min="8976" max="8976" width="21.81640625" style="1" bestFit="1" customWidth="1"/>
    <col min="8977" max="8977" width="11.453125" style="1"/>
    <col min="8978" max="8978" width="10" style="1" customWidth="1"/>
    <col min="8979" max="8981" width="11.453125" style="1"/>
    <col min="8982" max="8982" width="11.26953125" style="1" customWidth="1"/>
    <col min="8983" max="8983" width="11.453125" style="1"/>
    <col min="8984" max="8984" width="38.7265625" style="1" customWidth="1"/>
    <col min="8985" max="8985" width="64" style="1" customWidth="1"/>
    <col min="8986" max="8990" width="11.26953125" style="1" customWidth="1"/>
    <col min="8991" max="9217" width="11.453125" style="1"/>
    <col min="9218" max="9218" width="35.54296875" style="1" customWidth="1"/>
    <col min="9219" max="9219" width="14.26953125" style="1" customWidth="1"/>
    <col min="9220" max="9220" width="18.54296875" style="1" customWidth="1"/>
    <col min="9221" max="9221" width="27.81640625" style="1" customWidth="1"/>
    <col min="9222" max="9222" width="22" style="1" customWidth="1"/>
    <col min="9223" max="9223" width="46.453125" style="1" customWidth="1"/>
    <col min="9224" max="9228" width="4.81640625" style="1" customWidth="1"/>
    <col min="9229" max="9229" width="33" style="1" customWidth="1"/>
    <col min="9230" max="9230" width="21.1796875" style="1" customWidth="1"/>
    <col min="9231" max="9231" width="12" style="1" customWidth="1"/>
    <col min="9232" max="9232" width="21.81640625" style="1" bestFit="1" customWidth="1"/>
    <col min="9233" max="9233" width="11.453125" style="1"/>
    <col min="9234" max="9234" width="10" style="1" customWidth="1"/>
    <col min="9235" max="9237" width="11.453125" style="1"/>
    <col min="9238" max="9238" width="11.26953125" style="1" customWidth="1"/>
    <col min="9239" max="9239" width="11.453125" style="1"/>
    <col min="9240" max="9240" width="38.7265625" style="1" customWidth="1"/>
    <col min="9241" max="9241" width="64" style="1" customWidth="1"/>
    <col min="9242" max="9246" width="11.26953125" style="1" customWidth="1"/>
    <col min="9247" max="9473" width="11.453125" style="1"/>
    <col min="9474" max="9474" width="35.54296875" style="1" customWidth="1"/>
    <col min="9475" max="9475" width="14.26953125" style="1" customWidth="1"/>
    <col min="9476" max="9476" width="18.54296875" style="1" customWidth="1"/>
    <col min="9477" max="9477" width="27.81640625" style="1" customWidth="1"/>
    <col min="9478" max="9478" width="22" style="1" customWidth="1"/>
    <col min="9479" max="9479" width="46.453125" style="1" customWidth="1"/>
    <col min="9480" max="9484" width="4.81640625" style="1" customWidth="1"/>
    <col min="9485" max="9485" width="33" style="1" customWidth="1"/>
    <col min="9486" max="9486" width="21.1796875" style="1" customWidth="1"/>
    <col min="9487" max="9487" width="12" style="1" customWidth="1"/>
    <col min="9488" max="9488" width="21.81640625" style="1" bestFit="1" customWidth="1"/>
    <col min="9489" max="9489" width="11.453125" style="1"/>
    <col min="9490" max="9490" width="10" style="1" customWidth="1"/>
    <col min="9491" max="9493" width="11.453125" style="1"/>
    <col min="9494" max="9494" width="11.26953125" style="1" customWidth="1"/>
    <col min="9495" max="9495" width="11.453125" style="1"/>
    <col min="9496" max="9496" width="38.7265625" style="1" customWidth="1"/>
    <col min="9497" max="9497" width="64" style="1" customWidth="1"/>
    <col min="9498" max="9502" width="11.26953125" style="1" customWidth="1"/>
    <col min="9503" max="9729" width="11.453125" style="1"/>
    <col min="9730" max="9730" width="35.54296875" style="1" customWidth="1"/>
    <col min="9731" max="9731" width="14.26953125" style="1" customWidth="1"/>
    <col min="9732" max="9732" width="18.54296875" style="1" customWidth="1"/>
    <col min="9733" max="9733" width="27.81640625" style="1" customWidth="1"/>
    <col min="9734" max="9734" width="22" style="1" customWidth="1"/>
    <col min="9735" max="9735" width="46.453125" style="1" customWidth="1"/>
    <col min="9736" max="9740" width="4.81640625" style="1" customWidth="1"/>
    <col min="9741" max="9741" width="33" style="1" customWidth="1"/>
    <col min="9742" max="9742" width="21.1796875" style="1" customWidth="1"/>
    <col min="9743" max="9743" width="12" style="1" customWidth="1"/>
    <col min="9744" max="9744" width="21.81640625" style="1" bestFit="1" customWidth="1"/>
    <col min="9745" max="9745" width="11.453125" style="1"/>
    <col min="9746" max="9746" width="10" style="1" customWidth="1"/>
    <col min="9747" max="9749" width="11.453125" style="1"/>
    <col min="9750" max="9750" width="11.26953125" style="1" customWidth="1"/>
    <col min="9751" max="9751" width="11.453125" style="1"/>
    <col min="9752" max="9752" width="38.7265625" style="1" customWidth="1"/>
    <col min="9753" max="9753" width="64" style="1" customWidth="1"/>
    <col min="9754" max="9758" width="11.26953125" style="1" customWidth="1"/>
    <col min="9759" max="9985" width="11.453125" style="1"/>
    <col min="9986" max="9986" width="35.54296875" style="1" customWidth="1"/>
    <col min="9987" max="9987" width="14.26953125" style="1" customWidth="1"/>
    <col min="9988" max="9988" width="18.54296875" style="1" customWidth="1"/>
    <col min="9989" max="9989" width="27.81640625" style="1" customWidth="1"/>
    <col min="9990" max="9990" width="22" style="1" customWidth="1"/>
    <col min="9991" max="9991" width="46.453125" style="1" customWidth="1"/>
    <col min="9992" max="9996" width="4.81640625" style="1" customWidth="1"/>
    <col min="9997" max="9997" width="33" style="1" customWidth="1"/>
    <col min="9998" max="9998" width="21.1796875" style="1" customWidth="1"/>
    <col min="9999" max="9999" width="12" style="1" customWidth="1"/>
    <col min="10000" max="10000" width="21.81640625" style="1" bestFit="1" customWidth="1"/>
    <col min="10001" max="10001" width="11.453125" style="1"/>
    <col min="10002" max="10002" width="10" style="1" customWidth="1"/>
    <col min="10003" max="10005" width="11.453125" style="1"/>
    <col min="10006" max="10006" width="11.26953125" style="1" customWidth="1"/>
    <col min="10007" max="10007" width="11.453125" style="1"/>
    <col min="10008" max="10008" width="38.7265625" style="1" customWidth="1"/>
    <col min="10009" max="10009" width="64" style="1" customWidth="1"/>
    <col min="10010" max="10014" width="11.26953125" style="1" customWidth="1"/>
    <col min="10015" max="10241" width="11.453125" style="1"/>
    <col min="10242" max="10242" width="35.54296875" style="1" customWidth="1"/>
    <col min="10243" max="10243" width="14.26953125" style="1" customWidth="1"/>
    <col min="10244" max="10244" width="18.54296875" style="1" customWidth="1"/>
    <col min="10245" max="10245" width="27.81640625" style="1" customWidth="1"/>
    <col min="10246" max="10246" width="22" style="1" customWidth="1"/>
    <col min="10247" max="10247" width="46.453125" style="1" customWidth="1"/>
    <col min="10248" max="10252" width="4.81640625" style="1" customWidth="1"/>
    <col min="10253" max="10253" width="33" style="1" customWidth="1"/>
    <col min="10254" max="10254" width="21.1796875" style="1" customWidth="1"/>
    <col min="10255" max="10255" width="12" style="1" customWidth="1"/>
    <col min="10256" max="10256" width="21.81640625" style="1" bestFit="1" customWidth="1"/>
    <col min="10257" max="10257" width="11.453125" style="1"/>
    <col min="10258" max="10258" width="10" style="1" customWidth="1"/>
    <col min="10259" max="10261" width="11.453125" style="1"/>
    <col min="10262" max="10262" width="11.26953125" style="1" customWidth="1"/>
    <col min="10263" max="10263" width="11.453125" style="1"/>
    <col min="10264" max="10264" width="38.7265625" style="1" customWidth="1"/>
    <col min="10265" max="10265" width="64" style="1" customWidth="1"/>
    <col min="10266" max="10270" width="11.26953125" style="1" customWidth="1"/>
    <col min="10271" max="10497" width="11.453125" style="1"/>
    <col min="10498" max="10498" width="35.54296875" style="1" customWidth="1"/>
    <col min="10499" max="10499" width="14.26953125" style="1" customWidth="1"/>
    <col min="10500" max="10500" width="18.54296875" style="1" customWidth="1"/>
    <col min="10501" max="10501" width="27.81640625" style="1" customWidth="1"/>
    <col min="10502" max="10502" width="22" style="1" customWidth="1"/>
    <col min="10503" max="10503" width="46.453125" style="1" customWidth="1"/>
    <col min="10504" max="10508" width="4.81640625" style="1" customWidth="1"/>
    <col min="10509" max="10509" width="33" style="1" customWidth="1"/>
    <col min="10510" max="10510" width="21.1796875" style="1" customWidth="1"/>
    <col min="10511" max="10511" width="12" style="1" customWidth="1"/>
    <col min="10512" max="10512" width="21.81640625" style="1" bestFit="1" customWidth="1"/>
    <col min="10513" max="10513" width="11.453125" style="1"/>
    <col min="10514" max="10514" width="10" style="1" customWidth="1"/>
    <col min="10515" max="10517" width="11.453125" style="1"/>
    <col min="10518" max="10518" width="11.26953125" style="1" customWidth="1"/>
    <col min="10519" max="10519" width="11.453125" style="1"/>
    <col min="10520" max="10520" width="38.7265625" style="1" customWidth="1"/>
    <col min="10521" max="10521" width="64" style="1" customWidth="1"/>
    <col min="10522" max="10526" width="11.26953125" style="1" customWidth="1"/>
    <col min="10527" max="10753" width="11.453125" style="1"/>
    <col min="10754" max="10754" width="35.54296875" style="1" customWidth="1"/>
    <col min="10755" max="10755" width="14.26953125" style="1" customWidth="1"/>
    <col min="10756" max="10756" width="18.54296875" style="1" customWidth="1"/>
    <col min="10757" max="10757" width="27.81640625" style="1" customWidth="1"/>
    <col min="10758" max="10758" width="22" style="1" customWidth="1"/>
    <col min="10759" max="10759" width="46.453125" style="1" customWidth="1"/>
    <col min="10760" max="10764" width="4.81640625" style="1" customWidth="1"/>
    <col min="10765" max="10765" width="33" style="1" customWidth="1"/>
    <col min="10766" max="10766" width="21.1796875" style="1" customWidth="1"/>
    <col min="10767" max="10767" width="12" style="1" customWidth="1"/>
    <col min="10768" max="10768" width="21.81640625" style="1" bestFit="1" customWidth="1"/>
    <col min="10769" max="10769" width="11.453125" style="1"/>
    <col min="10770" max="10770" width="10" style="1" customWidth="1"/>
    <col min="10771" max="10773" width="11.453125" style="1"/>
    <col min="10774" max="10774" width="11.26953125" style="1" customWidth="1"/>
    <col min="10775" max="10775" width="11.453125" style="1"/>
    <col min="10776" max="10776" width="38.7265625" style="1" customWidth="1"/>
    <col min="10777" max="10777" width="64" style="1" customWidth="1"/>
    <col min="10778" max="10782" width="11.26953125" style="1" customWidth="1"/>
    <col min="10783" max="11009" width="11.453125" style="1"/>
    <col min="11010" max="11010" width="35.54296875" style="1" customWidth="1"/>
    <col min="11011" max="11011" width="14.26953125" style="1" customWidth="1"/>
    <col min="11012" max="11012" width="18.54296875" style="1" customWidth="1"/>
    <col min="11013" max="11013" width="27.81640625" style="1" customWidth="1"/>
    <col min="11014" max="11014" width="22" style="1" customWidth="1"/>
    <col min="11015" max="11015" width="46.453125" style="1" customWidth="1"/>
    <col min="11016" max="11020" width="4.81640625" style="1" customWidth="1"/>
    <col min="11021" max="11021" width="33" style="1" customWidth="1"/>
    <col min="11022" max="11022" width="21.1796875" style="1" customWidth="1"/>
    <col min="11023" max="11023" width="12" style="1" customWidth="1"/>
    <col min="11024" max="11024" width="21.81640625" style="1" bestFit="1" customWidth="1"/>
    <col min="11025" max="11025" width="11.453125" style="1"/>
    <col min="11026" max="11026" width="10" style="1" customWidth="1"/>
    <col min="11027" max="11029" width="11.453125" style="1"/>
    <col min="11030" max="11030" width="11.26953125" style="1" customWidth="1"/>
    <col min="11031" max="11031" width="11.453125" style="1"/>
    <col min="11032" max="11032" width="38.7265625" style="1" customWidth="1"/>
    <col min="11033" max="11033" width="64" style="1" customWidth="1"/>
    <col min="11034" max="11038" width="11.26953125" style="1" customWidth="1"/>
    <col min="11039" max="11265" width="11.453125" style="1"/>
    <col min="11266" max="11266" width="35.54296875" style="1" customWidth="1"/>
    <col min="11267" max="11267" width="14.26953125" style="1" customWidth="1"/>
    <col min="11268" max="11268" width="18.54296875" style="1" customWidth="1"/>
    <col min="11269" max="11269" width="27.81640625" style="1" customWidth="1"/>
    <col min="11270" max="11270" width="22" style="1" customWidth="1"/>
    <col min="11271" max="11271" width="46.453125" style="1" customWidth="1"/>
    <col min="11272" max="11276" width="4.81640625" style="1" customWidth="1"/>
    <col min="11277" max="11277" width="33" style="1" customWidth="1"/>
    <col min="11278" max="11278" width="21.1796875" style="1" customWidth="1"/>
    <col min="11279" max="11279" width="12" style="1" customWidth="1"/>
    <col min="11280" max="11280" width="21.81640625" style="1" bestFit="1" customWidth="1"/>
    <col min="11281" max="11281" width="11.453125" style="1"/>
    <col min="11282" max="11282" width="10" style="1" customWidth="1"/>
    <col min="11283" max="11285" width="11.453125" style="1"/>
    <col min="11286" max="11286" width="11.26953125" style="1" customWidth="1"/>
    <col min="11287" max="11287" width="11.453125" style="1"/>
    <col min="11288" max="11288" width="38.7265625" style="1" customWidth="1"/>
    <col min="11289" max="11289" width="64" style="1" customWidth="1"/>
    <col min="11290" max="11294" width="11.26953125" style="1" customWidth="1"/>
    <col min="11295" max="11521" width="11.453125" style="1"/>
    <col min="11522" max="11522" width="35.54296875" style="1" customWidth="1"/>
    <col min="11523" max="11523" width="14.26953125" style="1" customWidth="1"/>
    <col min="11524" max="11524" width="18.54296875" style="1" customWidth="1"/>
    <col min="11525" max="11525" width="27.81640625" style="1" customWidth="1"/>
    <col min="11526" max="11526" width="22" style="1" customWidth="1"/>
    <col min="11527" max="11527" width="46.453125" style="1" customWidth="1"/>
    <col min="11528" max="11532" width="4.81640625" style="1" customWidth="1"/>
    <col min="11533" max="11533" width="33" style="1" customWidth="1"/>
    <col min="11534" max="11534" width="21.1796875" style="1" customWidth="1"/>
    <col min="11535" max="11535" width="12" style="1" customWidth="1"/>
    <col min="11536" max="11536" width="21.81640625" style="1" bestFit="1" customWidth="1"/>
    <col min="11537" max="11537" width="11.453125" style="1"/>
    <col min="11538" max="11538" width="10" style="1" customWidth="1"/>
    <col min="11539" max="11541" width="11.453125" style="1"/>
    <col min="11542" max="11542" width="11.26953125" style="1" customWidth="1"/>
    <col min="11543" max="11543" width="11.453125" style="1"/>
    <col min="11544" max="11544" width="38.7265625" style="1" customWidth="1"/>
    <col min="11545" max="11545" width="64" style="1" customWidth="1"/>
    <col min="11546" max="11550" width="11.26953125" style="1" customWidth="1"/>
    <col min="11551" max="11777" width="11.453125" style="1"/>
    <col min="11778" max="11778" width="35.54296875" style="1" customWidth="1"/>
    <col min="11779" max="11779" width="14.26953125" style="1" customWidth="1"/>
    <col min="11780" max="11780" width="18.54296875" style="1" customWidth="1"/>
    <col min="11781" max="11781" width="27.81640625" style="1" customWidth="1"/>
    <col min="11782" max="11782" width="22" style="1" customWidth="1"/>
    <col min="11783" max="11783" width="46.453125" style="1" customWidth="1"/>
    <col min="11784" max="11788" width="4.81640625" style="1" customWidth="1"/>
    <col min="11789" max="11789" width="33" style="1" customWidth="1"/>
    <col min="11790" max="11790" width="21.1796875" style="1" customWidth="1"/>
    <col min="11791" max="11791" width="12" style="1" customWidth="1"/>
    <col min="11792" max="11792" width="21.81640625" style="1" bestFit="1" customWidth="1"/>
    <col min="11793" max="11793" width="11.453125" style="1"/>
    <col min="11794" max="11794" width="10" style="1" customWidth="1"/>
    <col min="11795" max="11797" width="11.453125" style="1"/>
    <col min="11798" max="11798" width="11.26953125" style="1" customWidth="1"/>
    <col min="11799" max="11799" width="11.453125" style="1"/>
    <col min="11800" max="11800" width="38.7265625" style="1" customWidth="1"/>
    <col min="11801" max="11801" width="64" style="1" customWidth="1"/>
    <col min="11802" max="11806" width="11.26953125" style="1" customWidth="1"/>
    <col min="11807" max="12033" width="11.453125" style="1"/>
    <col min="12034" max="12034" width="35.54296875" style="1" customWidth="1"/>
    <col min="12035" max="12035" width="14.26953125" style="1" customWidth="1"/>
    <col min="12036" max="12036" width="18.54296875" style="1" customWidth="1"/>
    <col min="12037" max="12037" width="27.81640625" style="1" customWidth="1"/>
    <col min="12038" max="12038" width="22" style="1" customWidth="1"/>
    <col min="12039" max="12039" width="46.453125" style="1" customWidth="1"/>
    <col min="12040" max="12044" width="4.81640625" style="1" customWidth="1"/>
    <col min="12045" max="12045" width="33" style="1" customWidth="1"/>
    <col min="12046" max="12046" width="21.1796875" style="1" customWidth="1"/>
    <col min="12047" max="12047" width="12" style="1" customWidth="1"/>
    <col min="12048" max="12048" width="21.81640625" style="1" bestFit="1" customWidth="1"/>
    <col min="12049" max="12049" width="11.453125" style="1"/>
    <col min="12050" max="12050" width="10" style="1" customWidth="1"/>
    <col min="12051" max="12053" width="11.453125" style="1"/>
    <col min="12054" max="12054" width="11.26953125" style="1" customWidth="1"/>
    <col min="12055" max="12055" width="11.453125" style="1"/>
    <col min="12056" max="12056" width="38.7265625" style="1" customWidth="1"/>
    <col min="12057" max="12057" width="64" style="1" customWidth="1"/>
    <col min="12058" max="12062" width="11.26953125" style="1" customWidth="1"/>
    <col min="12063" max="12289" width="11.453125" style="1"/>
    <col min="12290" max="12290" width="35.54296875" style="1" customWidth="1"/>
    <col min="12291" max="12291" width="14.26953125" style="1" customWidth="1"/>
    <col min="12292" max="12292" width="18.54296875" style="1" customWidth="1"/>
    <col min="12293" max="12293" width="27.81640625" style="1" customWidth="1"/>
    <col min="12294" max="12294" width="22" style="1" customWidth="1"/>
    <col min="12295" max="12295" width="46.453125" style="1" customWidth="1"/>
    <col min="12296" max="12300" width="4.81640625" style="1" customWidth="1"/>
    <col min="12301" max="12301" width="33" style="1" customWidth="1"/>
    <col min="12302" max="12302" width="21.1796875" style="1" customWidth="1"/>
    <col min="12303" max="12303" width="12" style="1" customWidth="1"/>
    <col min="12304" max="12304" width="21.81640625" style="1" bestFit="1" customWidth="1"/>
    <col min="12305" max="12305" width="11.453125" style="1"/>
    <col min="12306" max="12306" width="10" style="1" customWidth="1"/>
    <col min="12307" max="12309" width="11.453125" style="1"/>
    <col min="12310" max="12310" width="11.26953125" style="1" customWidth="1"/>
    <col min="12311" max="12311" width="11.453125" style="1"/>
    <col min="12312" max="12312" width="38.7265625" style="1" customWidth="1"/>
    <col min="12313" max="12313" width="64" style="1" customWidth="1"/>
    <col min="12314" max="12318" width="11.26953125" style="1" customWidth="1"/>
    <col min="12319" max="12545" width="11.453125" style="1"/>
    <col min="12546" max="12546" width="35.54296875" style="1" customWidth="1"/>
    <col min="12547" max="12547" width="14.26953125" style="1" customWidth="1"/>
    <col min="12548" max="12548" width="18.54296875" style="1" customWidth="1"/>
    <col min="12549" max="12549" width="27.81640625" style="1" customWidth="1"/>
    <col min="12550" max="12550" width="22" style="1" customWidth="1"/>
    <col min="12551" max="12551" width="46.453125" style="1" customWidth="1"/>
    <col min="12552" max="12556" width="4.81640625" style="1" customWidth="1"/>
    <col min="12557" max="12557" width="33" style="1" customWidth="1"/>
    <col min="12558" max="12558" width="21.1796875" style="1" customWidth="1"/>
    <col min="12559" max="12559" width="12" style="1" customWidth="1"/>
    <col min="12560" max="12560" width="21.81640625" style="1" bestFit="1" customWidth="1"/>
    <col min="12561" max="12561" width="11.453125" style="1"/>
    <col min="12562" max="12562" width="10" style="1" customWidth="1"/>
    <col min="12563" max="12565" width="11.453125" style="1"/>
    <col min="12566" max="12566" width="11.26953125" style="1" customWidth="1"/>
    <col min="12567" max="12567" width="11.453125" style="1"/>
    <col min="12568" max="12568" width="38.7265625" style="1" customWidth="1"/>
    <col min="12569" max="12569" width="64" style="1" customWidth="1"/>
    <col min="12570" max="12574" width="11.26953125" style="1" customWidth="1"/>
    <col min="12575" max="12801" width="11.453125" style="1"/>
    <col min="12802" max="12802" width="35.54296875" style="1" customWidth="1"/>
    <col min="12803" max="12803" width="14.26953125" style="1" customWidth="1"/>
    <col min="12804" max="12804" width="18.54296875" style="1" customWidth="1"/>
    <col min="12805" max="12805" width="27.81640625" style="1" customWidth="1"/>
    <col min="12806" max="12806" width="22" style="1" customWidth="1"/>
    <col min="12807" max="12807" width="46.453125" style="1" customWidth="1"/>
    <col min="12808" max="12812" width="4.81640625" style="1" customWidth="1"/>
    <col min="12813" max="12813" width="33" style="1" customWidth="1"/>
    <col min="12814" max="12814" width="21.1796875" style="1" customWidth="1"/>
    <col min="12815" max="12815" width="12" style="1" customWidth="1"/>
    <col min="12816" max="12816" width="21.81640625" style="1" bestFit="1" customWidth="1"/>
    <col min="12817" max="12817" width="11.453125" style="1"/>
    <col min="12818" max="12818" width="10" style="1" customWidth="1"/>
    <col min="12819" max="12821" width="11.453125" style="1"/>
    <col min="12822" max="12822" width="11.26953125" style="1" customWidth="1"/>
    <col min="12823" max="12823" width="11.453125" style="1"/>
    <col min="12824" max="12824" width="38.7265625" style="1" customWidth="1"/>
    <col min="12825" max="12825" width="64" style="1" customWidth="1"/>
    <col min="12826" max="12830" width="11.26953125" style="1" customWidth="1"/>
    <col min="12831" max="13057" width="11.453125" style="1"/>
    <col min="13058" max="13058" width="35.54296875" style="1" customWidth="1"/>
    <col min="13059" max="13059" width="14.26953125" style="1" customWidth="1"/>
    <col min="13060" max="13060" width="18.54296875" style="1" customWidth="1"/>
    <col min="13061" max="13061" width="27.81640625" style="1" customWidth="1"/>
    <col min="13062" max="13062" width="22" style="1" customWidth="1"/>
    <col min="13063" max="13063" width="46.453125" style="1" customWidth="1"/>
    <col min="13064" max="13068" width="4.81640625" style="1" customWidth="1"/>
    <col min="13069" max="13069" width="33" style="1" customWidth="1"/>
    <col min="13070" max="13070" width="21.1796875" style="1" customWidth="1"/>
    <col min="13071" max="13071" width="12" style="1" customWidth="1"/>
    <col min="13072" max="13072" width="21.81640625" style="1" bestFit="1" customWidth="1"/>
    <col min="13073" max="13073" width="11.453125" style="1"/>
    <col min="13074" max="13074" width="10" style="1" customWidth="1"/>
    <col min="13075" max="13077" width="11.453125" style="1"/>
    <col min="13078" max="13078" width="11.26953125" style="1" customWidth="1"/>
    <col min="13079" max="13079" width="11.453125" style="1"/>
    <col min="13080" max="13080" width="38.7265625" style="1" customWidth="1"/>
    <col min="13081" max="13081" width="64" style="1" customWidth="1"/>
    <col min="13082" max="13086" width="11.26953125" style="1" customWidth="1"/>
    <col min="13087" max="13313" width="11.453125" style="1"/>
    <col min="13314" max="13314" width="35.54296875" style="1" customWidth="1"/>
    <col min="13315" max="13315" width="14.26953125" style="1" customWidth="1"/>
    <col min="13316" max="13316" width="18.54296875" style="1" customWidth="1"/>
    <col min="13317" max="13317" width="27.81640625" style="1" customWidth="1"/>
    <col min="13318" max="13318" width="22" style="1" customWidth="1"/>
    <col min="13319" max="13319" width="46.453125" style="1" customWidth="1"/>
    <col min="13320" max="13324" width="4.81640625" style="1" customWidth="1"/>
    <col min="13325" max="13325" width="33" style="1" customWidth="1"/>
    <col min="13326" max="13326" width="21.1796875" style="1" customWidth="1"/>
    <col min="13327" max="13327" width="12" style="1" customWidth="1"/>
    <col min="13328" max="13328" width="21.81640625" style="1" bestFit="1" customWidth="1"/>
    <col min="13329" max="13329" width="11.453125" style="1"/>
    <col min="13330" max="13330" width="10" style="1" customWidth="1"/>
    <col min="13331" max="13333" width="11.453125" style="1"/>
    <col min="13334" max="13334" width="11.26953125" style="1" customWidth="1"/>
    <col min="13335" max="13335" width="11.453125" style="1"/>
    <col min="13336" max="13336" width="38.7265625" style="1" customWidth="1"/>
    <col min="13337" max="13337" width="64" style="1" customWidth="1"/>
    <col min="13338" max="13342" width="11.26953125" style="1" customWidth="1"/>
    <col min="13343" max="13569" width="11.453125" style="1"/>
    <col min="13570" max="13570" width="35.54296875" style="1" customWidth="1"/>
    <col min="13571" max="13571" width="14.26953125" style="1" customWidth="1"/>
    <col min="13572" max="13572" width="18.54296875" style="1" customWidth="1"/>
    <col min="13573" max="13573" width="27.81640625" style="1" customWidth="1"/>
    <col min="13574" max="13574" width="22" style="1" customWidth="1"/>
    <col min="13575" max="13575" width="46.453125" style="1" customWidth="1"/>
    <col min="13576" max="13580" width="4.81640625" style="1" customWidth="1"/>
    <col min="13581" max="13581" width="33" style="1" customWidth="1"/>
    <col min="13582" max="13582" width="21.1796875" style="1" customWidth="1"/>
    <col min="13583" max="13583" width="12" style="1" customWidth="1"/>
    <col min="13584" max="13584" width="21.81640625" style="1" bestFit="1" customWidth="1"/>
    <col min="13585" max="13585" width="11.453125" style="1"/>
    <col min="13586" max="13586" width="10" style="1" customWidth="1"/>
    <col min="13587" max="13589" width="11.453125" style="1"/>
    <col min="13590" max="13590" width="11.26953125" style="1" customWidth="1"/>
    <col min="13591" max="13591" width="11.453125" style="1"/>
    <col min="13592" max="13592" width="38.7265625" style="1" customWidth="1"/>
    <col min="13593" max="13593" width="64" style="1" customWidth="1"/>
    <col min="13594" max="13598" width="11.26953125" style="1" customWidth="1"/>
    <col min="13599" max="13825" width="11.453125" style="1"/>
    <col min="13826" max="13826" width="35.54296875" style="1" customWidth="1"/>
    <col min="13827" max="13827" width="14.26953125" style="1" customWidth="1"/>
    <col min="13828" max="13828" width="18.54296875" style="1" customWidth="1"/>
    <col min="13829" max="13829" width="27.81640625" style="1" customWidth="1"/>
    <col min="13830" max="13830" width="22" style="1" customWidth="1"/>
    <col min="13831" max="13831" width="46.453125" style="1" customWidth="1"/>
    <col min="13832" max="13836" width="4.81640625" style="1" customWidth="1"/>
    <col min="13837" max="13837" width="33" style="1" customWidth="1"/>
    <col min="13838" max="13838" width="21.1796875" style="1" customWidth="1"/>
    <col min="13839" max="13839" width="12" style="1" customWidth="1"/>
    <col min="13840" max="13840" width="21.81640625" style="1" bestFit="1" customWidth="1"/>
    <col min="13841" max="13841" width="11.453125" style="1"/>
    <col min="13842" max="13842" width="10" style="1" customWidth="1"/>
    <col min="13843" max="13845" width="11.453125" style="1"/>
    <col min="13846" max="13846" width="11.26953125" style="1" customWidth="1"/>
    <col min="13847" max="13847" width="11.453125" style="1"/>
    <col min="13848" max="13848" width="38.7265625" style="1" customWidth="1"/>
    <col min="13849" max="13849" width="64" style="1" customWidth="1"/>
    <col min="13850" max="13854" width="11.26953125" style="1" customWidth="1"/>
    <col min="13855" max="14081" width="11.453125" style="1"/>
    <col min="14082" max="14082" width="35.54296875" style="1" customWidth="1"/>
    <col min="14083" max="14083" width="14.26953125" style="1" customWidth="1"/>
    <col min="14084" max="14084" width="18.54296875" style="1" customWidth="1"/>
    <col min="14085" max="14085" width="27.81640625" style="1" customWidth="1"/>
    <col min="14086" max="14086" width="22" style="1" customWidth="1"/>
    <col min="14087" max="14087" width="46.453125" style="1" customWidth="1"/>
    <col min="14088" max="14092" width="4.81640625" style="1" customWidth="1"/>
    <col min="14093" max="14093" width="33" style="1" customWidth="1"/>
    <col min="14094" max="14094" width="21.1796875" style="1" customWidth="1"/>
    <col min="14095" max="14095" width="12" style="1" customWidth="1"/>
    <col min="14096" max="14096" width="21.81640625" style="1" bestFit="1" customWidth="1"/>
    <col min="14097" max="14097" width="11.453125" style="1"/>
    <col min="14098" max="14098" width="10" style="1" customWidth="1"/>
    <col min="14099" max="14101" width="11.453125" style="1"/>
    <col min="14102" max="14102" width="11.26953125" style="1" customWidth="1"/>
    <col min="14103" max="14103" width="11.453125" style="1"/>
    <col min="14104" max="14104" width="38.7265625" style="1" customWidth="1"/>
    <col min="14105" max="14105" width="64" style="1" customWidth="1"/>
    <col min="14106" max="14110" width="11.26953125" style="1" customWidth="1"/>
    <col min="14111" max="14337" width="11.453125" style="1"/>
    <col min="14338" max="14338" width="35.54296875" style="1" customWidth="1"/>
    <col min="14339" max="14339" width="14.26953125" style="1" customWidth="1"/>
    <col min="14340" max="14340" width="18.54296875" style="1" customWidth="1"/>
    <col min="14341" max="14341" width="27.81640625" style="1" customWidth="1"/>
    <col min="14342" max="14342" width="22" style="1" customWidth="1"/>
    <col min="14343" max="14343" width="46.453125" style="1" customWidth="1"/>
    <col min="14344" max="14348" width="4.81640625" style="1" customWidth="1"/>
    <col min="14349" max="14349" width="33" style="1" customWidth="1"/>
    <col min="14350" max="14350" width="21.1796875" style="1" customWidth="1"/>
    <col min="14351" max="14351" width="12" style="1" customWidth="1"/>
    <col min="14352" max="14352" width="21.81640625" style="1" bestFit="1" customWidth="1"/>
    <col min="14353" max="14353" width="11.453125" style="1"/>
    <col min="14354" max="14354" width="10" style="1" customWidth="1"/>
    <col min="14355" max="14357" width="11.453125" style="1"/>
    <col min="14358" max="14358" width="11.26953125" style="1" customWidth="1"/>
    <col min="14359" max="14359" width="11.453125" style="1"/>
    <col min="14360" max="14360" width="38.7265625" style="1" customWidth="1"/>
    <col min="14361" max="14361" width="64" style="1" customWidth="1"/>
    <col min="14362" max="14366" width="11.26953125" style="1" customWidth="1"/>
    <col min="14367" max="14593" width="11.453125" style="1"/>
    <col min="14594" max="14594" width="35.54296875" style="1" customWidth="1"/>
    <col min="14595" max="14595" width="14.26953125" style="1" customWidth="1"/>
    <col min="14596" max="14596" width="18.54296875" style="1" customWidth="1"/>
    <col min="14597" max="14597" width="27.81640625" style="1" customWidth="1"/>
    <col min="14598" max="14598" width="22" style="1" customWidth="1"/>
    <col min="14599" max="14599" width="46.453125" style="1" customWidth="1"/>
    <col min="14600" max="14604" width="4.81640625" style="1" customWidth="1"/>
    <col min="14605" max="14605" width="33" style="1" customWidth="1"/>
    <col min="14606" max="14606" width="21.1796875" style="1" customWidth="1"/>
    <col min="14607" max="14607" width="12" style="1" customWidth="1"/>
    <col min="14608" max="14608" width="21.81640625" style="1" bestFit="1" customWidth="1"/>
    <col min="14609" max="14609" width="11.453125" style="1"/>
    <col min="14610" max="14610" width="10" style="1" customWidth="1"/>
    <col min="14611" max="14613" width="11.453125" style="1"/>
    <col min="14614" max="14614" width="11.26953125" style="1" customWidth="1"/>
    <col min="14615" max="14615" width="11.453125" style="1"/>
    <col min="14616" max="14616" width="38.7265625" style="1" customWidth="1"/>
    <col min="14617" max="14617" width="64" style="1" customWidth="1"/>
    <col min="14618" max="14622" width="11.26953125" style="1" customWidth="1"/>
    <col min="14623" max="14849" width="11.453125" style="1"/>
    <col min="14850" max="14850" width="35.54296875" style="1" customWidth="1"/>
    <col min="14851" max="14851" width="14.26953125" style="1" customWidth="1"/>
    <col min="14852" max="14852" width="18.54296875" style="1" customWidth="1"/>
    <col min="14853" max="14853" width="27.81640625" style="1" customWidth="1"/>
    <col min="14854" max="14854" width="22" style="1" customWidth="1"/>
    <col min="14855" max="14855" width="46.453125" style="1" customWidth="1"/>
    <col min="14856" max="14860" width="4.81640625" style="1" customWidth="1"/>
    <col min="14861" max="14861" width="33" style="1" customWidth="1"/>
    <col min="14862" max="14862" width="21.1796875" style="1" customWidth="1"/>
    <col min="14863" max="14863" width="12" style="1" customWidth="1"/>
    <col min="14864" max="14864" width="21.81640625" style="1" bestFit="1" customWidth="1"/>
    <col min="14865" max="14865" width="11.453125" style="1"/>
    <col min="14866" max="14866" width="10" style="1" customWidth="1"/>
    <col min="14867" max="14869" width="11.453125" style="1"/>
    <col min="14870" max="14870" width="11.26953125" style="1" customWidth="1"/>
    <col min="14871" max="14871" width="11.453125" style="1"/>
    <col min="14872" max="14872" width="38.7265625" style="1" customWidth="1"/>
    <col min="14873" max="14873" width="64" style="1" customWidth="1"/>
    <col min="14874" max="14878" width="11.26953125" style="1" customWidth="1"/>
    <col min="14879" max="15105" width="11.453125" style="1"/>
    <col min="15106" max="15106" width="35.54296875" style="1" customWidth="1"/>
    <col min="15107" max="15107" width="14.26953125" style="1" customWidth="1"/>
    <col min="15108" max="15108" width="18.54296875" style="1" customWidth="1"/>
    <col min="15109" max="15109" width="27.81640625" style="1" customWidth="1"/>
    <col min="15110" max="15110" width="22" style="1" customWidth="1"/>
    <col min="15111" max="15111" width="46.453125" style="1" customWidth="1"/>
    <col min="15112" max="15116" width="4.81640625" style="1" customWidth="1"/>
    <col min="15117" max="15117" width="33" style="1" customWidth="1"/>
    <col min="15118" max="15118" width="21.1796875" style="1" customWidth="1"/>
    <col min="15119" max="15119" width="12" style="1" customWidth="1"/>
    <col min="15120" max="15120" width="21.81640625" style="1" bestFit="1" customWidth="1"/>
    <col min="15121" max="15121" width="11.453125" style="1"/>
    <col min="15122" max="15122" width="10" style="1" customWidth="1"/>
    <col min="15123" max="15125" width="11.453125" style="1"/>
    <col min="15126" max="15126" width="11.26953125" style="1" customWidth="1"/>
    <col min="15127" max="15127" width="11.453125" style="1"/>
    <col min="15128" max="15128" width="38.7265625" style="1" customWidth="1"/>
    <col min="15129" max="15129" width="64" style="1" customWidth="1"/>
    <col min="15130" max="15134" width="11.26953125" style="1" customWidth="1"/>
    <col min="15135" max="15361" width="11.453125" style="1"/>
    <col min="15362" max="15362" width="35.54296875" style="1" customWidth="1"/>
    <col min="15363" max="15363" width="14.26953125" style="1" customWidth="1"/>
    <col min="15364" max="15364" width="18.54296875" style="1" customWidth="1"/>
    <col min="15365" max="15365" width="27.81640625" style="1" customWidth="1"/>
    <col min="15366" max="15366" width="22" style="1" customWidth="1"/>
    <col min="15367" max="15367" width="46.453125" style="1" customWidth="1"/>
    <col min="15368" max="15372" width="4.81640625" style="1" customWidth="1"/>
    <col min="15373" max="15373" width="33" style="1" customWidth="1"/>
    <col min="15374" max="15374" width="21.1796875" style="1" customWidth="1"/>
    <col min="15375" max="15375" width="12" style="1" customWidth="1"/>
    <col min="15376" max="15376" width="21.81640625" style="1" bestFit="1" customWidth="1"/>
    <col min="15377" max="15377" width="11.453125" style="1"/>
    <col min="15378" max="15378" width="10" style="1" customWidth="1"/>
    <col min="15379" max="15381" width="11.453125" style="1"/>
    <col min="15382" max="15382" width="11.26953125" style="1" customWidth="1"/>
    <col min="15383" max="15383" width="11.453125" style="1"/>
    <col min="15384" max="15384" width="38.7265625" style="1" customWidth="1"/>
    <col min="15385" max="15385" width="64" style="1" customWidth="1"/>
    <col min="15386" max="15390" width="11.26953125" style="1" customWidth="1"/>
    <col min="15391" max="15617" width="11.453125" style="1"/>
    <col min="15618" max="15618" width="35.54296875" style="1" customWidth="1"/>
    <col min="15619" max="15619" width="14.26953125" style="1" customWidth="1"/>
    <col min="15620" max="15620" width="18.54296875" style="1" customWidth="1"/>
    <col min="15621" max="15621" width="27.81640625" style="1" customWidth="1"/>
    <col min="15622" max="15622" width="22" style="1" customWidth="1"/>
    <col min="15623" max="15623" width="46.453125" style="1" customWidth="1"/>
    <col min="15624" max="15628" width="4.81640625" style="1" customWidth="1"/>
    <col min="15629" max="15629" width="33" style="1" customWidth="1"/>
    <col min="15630" max="15630" width="21.1796875" style="1" customWidth="1"/>
    <col min="15631" max="15631" width="12" style="1" customWidth="1"/>
    <col min="15632" max="15632" width="21.81640625" style="1" bestFit="1" customWidth="1"/>
    <col min="15633" max="15633" width="11.453125" style="1"/>
    <col min="15634" max="15634" width="10" style="1" customWidth="1"/>
    <col min="15635" max="15637" width="11.453125" style="1"/>
    <col min="15638" max="15638" width="11.26953125" style="1" customWidth="1"/>
    <col min="15639" max="15639" width="11.453125" style="1"/>
    <col min="15640" max="15640" width="38.7265625" style="1" customWidth="1"/>
    <col min="15641" max="15641" width="64" style="1" customWidth="1"/>
    <col min="15642" max="15646" width="11.26953125" style="1" customWidth="1"/>
    <col min="15647" max="15873" width="11.453125" style="1"/>
    <col min="15874" max="15874" width="35.54296875" style="1" customWidth="1"/>
    <col min="15875" max="15875" width="14.26953125" style="1" customWidth="1"/>
    <col min="15876" max="15876" width="18.54296875" style="1" customWidth="1"/>
    <col min="15877" max="15877" width="27.81640625" style="1" customWidth="1"/>
    <col min="15878" max="15878" width="22" style="1" customWidth="1"/>
    <col min="15879" max="15879" width="46.453125" style="1" customWidth="1"/>
    <col min="15880" max="15884" width="4.81640625" style="1" customWidth="1"/>
    <col min="15885" max="15885" width="33" style="1" customWidth="1"/>
    <col min="15886" max="15886" width="21.1796875" style="1" customWidth="1"/>
    <col min="15887" max="15887" width="12" style="1" customWidth="1"/>
    <col min="15888" max="15888" width="21.81640625" style="1" bestFit="1" customWidth="1"/>
    <col min="15889" max="15889" width="11.453125" style="1"/>
    <col min="15890" max="15890" width="10" style="1" customWidth="1"/>
    <col min="15891" max="15893" width="11.453125" style="1"/>
    <col min="15894" max="15894" width="11.26953125" style="1" customWidth="1"/>
    <col min="15895" max="15895" width="11.453125" style="1"/>
    <col min="15896" max="15896" width="38.7265625" style="1" customWidth="1"/>
    <col min="15897" max="15897" width="64" style="1" customWidth="1"/>
    <col min="15898" max="15902" width="11.26953125" style="1" customWidth="1"/>
    <col min="15903" max="16129" width="11.453125" style="1"/>
    <col min="16130" max="16130" width="35.54296875" style="1" customWidth="1"/>
    <col min="16131" max="16131" width="14.26953125" style="1" customWidth="1"/>
    <col min="16132" max="16132" width="18.54296875" style="1" customWidth="1"/>
    <col min="16133" max="16133" width="27.81640625" style="1" customWidth="1"/>
    <col min="16134" max="16134" width="22" style="1" customWidth="1"/>
    <col min="16135" max="16135" width="46.453125" style="1" customWidth="1"/>
    <col min="16136" max="16140" width="4.81640625" style="1" customWidth="1"/>
    <col min="16141" max="16141" width="33" style="1" customWidth="1"/>
    <col min="16142" max="16142" width="21.1796875" style="1" customWidth="1"/>
    <col min="16143" max="16143" width="12" style="1" customWidth="1"/>
    <col min="16144" max="16144" width="21.81640625" style="1" bestFit="1" customWidth="1"/>
    <col min="16145" max="16145" width="11.453125" style="1"/>
    <col min="16146" max="16146" width="10" style="1" customWidth="1"/>
    <col min="16147" max="16149" width="11.453125" style="1"/>
    <col min="16150" max="16150" width="11.26953125" style="1" customWidth="1"/>
    <col min="16151" max="16151" width="11.453125" style="1"/>
    <col min="16152" max="16152" width="38.7265625" style="1" customWidth="1"/>
    <col min="16153" max="16153" width="64" style="1" customWidth="1"/>
    <col min="16154" max="16158" width="11.26953125" style="1" customWidth="1"/>
    <col min="16159" max="16384" width="11.453125" style="1"/>
  </cols>
  <sheetData>
    <row r="1" spans="1:30" x14ac:dyDescent="0.35">
      <c r="B1" s="376" t="s">
        <v>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row>
    <row r="2" spans="1:30" x14ac:dyDescent="0.35">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row>
    <row r="3" spans="1:30" x14ac:dyDescent="0.35">
      <c r="B3" s="376" t="s">
        <v>486</v>
      </c>
      <c r="C3" s="376"/>
      <c r="D3" s="376"/>
      <c r="E3" s="376"/>
      <c r="F3" s="376"/>
      <c r="G3" s="376"/>
      <c r="H3" s="376"/>
      <c r="I3" s="376"/>
      <c r="J3" s="376"/>
      <c r="K3" s="376"/>
      <c r="L3" s="376"/>
      <c r="M3" s="376"/>
      <c r="N3" s="376"/>
      <c r="O3" s="376"/>
      <c r="P3" s="376"/>
      <c r="Q3" s="376"/>
      <c r="R3" s="376"/>
      <c r="S3" s="376"/>
      <c r="T3" s="376"/>
      <c r="U3" s="376"/>
      <c r="V3" s="376"/>
      <c r="W3" s="376"/>
      <c r="X3" s="376"/>
      <c r="Y3" s="376"/>
      <c r="Z3" s="2"/>
      <c r="AA3" s="2"/>
      <c r="AB3" s="2"/>
      <c r="AC3" s="2"/>
      <c r="AD3" s="2"/>
    </row>
    <row r="4" spans="1:30" s="3" customFormat="1" ht="35.15" customHeight="1" x14ac:dyDescent="0.35">
      <c r="B4" s="430" t="s">
        <v>1</v>
      </c>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row>
    <row r="5" spans="1:30" s="3" customFormat="1" ht="44.15" customHeight="1" x14ac:dyDescent="0.3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45" x14ac:dyDescent="0.3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45" x14ac:dyDescent="0.3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5" customHeight="1" x14ac:dyDescent="0.3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5" customHeight="1" x14ac:dyDescent="0.3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5" customHeight="1" x14ac:dyDescent="0.3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3" customHeight="1" x14ac:dyDescent="0.3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32" x14ac:dyDescent="0.3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32" x14ac:dyDescent="0.3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32" x14ac:dyDescent="0.3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1190795.2</v>
      </c>
      <c r="AA14" s="18">
        <v>2281514.5</v>
      </c>
      <c r="AB14" s="18"/>
      <c r="AC14" s="12"/>
      <c r="AD14" s="19"/>
    </row>
    <row r="15" spans="1:30" ht="232" x14ac:dyDescent="0.3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496727.87</v>
      </c>
      <c r="AA15" s="18">
        <v>614932.47999999998</v>
      </c>
      <c r="AB15" s="18"/>
      <c r="AC15" s="12"/>
      <c r="AD15" s="19"/>
    </row>
    <row r="16" spans="1:30" ht="232" x14ac:dyDescent="0.3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1063584.1499999999</v>
      </c>
      <c r="AA16" s="18">
        <v>2194618.0499999998</v>
      </c>
      <c r="AB16" s="18"/>
      <c r="AC16" s="12"/>
      <c r="AD16" s="19"/>
    </row>
    <row r="17" spans="1:30" ht="232" x14ac:dyDescent="0.3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3056744.49</v>
      </c>
      <c r="AA17" s="18">
        <v>6261575.4900000002</v>
      </c>
      <c r="AB17" s="18"/>
      <c r="AC17" s="12"/>
      <c r="AD17" s="19"/>
    </row>
    <row r="18" spans="1:30" x14ac:dyDescent="0.35">
      <c r="U18" s="28"/>
      <c r="V18" s="28"/>
    </row>
    <row r="19" spans="1:30" ht="133" customHeight="1" x14ac:dyDescent="0.3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45" x14ac:dyDescent="0.3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58" x14ac:dyDescent="0.3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58" x14ac:dyDescent="0.3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3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32" x14ac:dyDescent="0.3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16" x14ac:dyDescent="0.3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3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5" customHeight="1" x14ac:dyDescent="0.3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22426536</v>
      </c>
      <c r="AA27" s="18">
        <v>48290915.759999998</v>
      </c>
      <c r="AB27" s="18"/>
      <c r="AC27" s="12"/>
      <c r="AD27" s="19"/>
    </row>
    <row r="28" spans="1:30" ht="174" x14ac:dyDescent="0.3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13173781.689999999</v>
      </c>
      <c r="AA28" s="18">
        <v>16801478.600000001</v>
      </c>
      <c r="AB28" s="18"/>
      <c r="AC28" s="12"/>
      <c r="AD28" s="19"/>
    </row>
    <row r="29" spans="1:30" x14ac:dyDescent="0.3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35">
      <c r="A30" s="140"/>
      <c r="U30" s="28"/>
      <c r="V30" s="28"/>
      <c r="AD30" s="19"/>
    </row>
    <row r="31" spans="1:30" ht="159.5" x14ac:dyDescent="0.3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3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87" x14ac:dyDescent="0.3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87" x14ac:dyDescent="0.3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3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61" x14ac:dyDescent="0.3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61" x14ac:dyDescent="0.3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61" x14ac:dyDescent="0.3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61" x14ac:dyDescent="0.3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61" x14ac:dyDescent="0.3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61" x14ac:dyDescent="0.3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61" x14ac:dyDescent="0.3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2762274.34</v>
      </c>
      <c r="AA42" s="18">
        <v>4386738.78</v>
      </c>
      <c r="AB42" s="18"/>
      <c r="AC42" s="12"/>
      <c r="AD42" s="19"/>
    </row>
    <row r="43" spans="2:30" ht="290" x14ac:dyDescent="0.3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834656.24</v>
      </c>
      <c r="AA43" s="18">
        <v>1356105.82</v>
      </c>
      <c r="AB43" s="18"/>
      <c r="AC43" s="12"/>
      <c r="AD43" s="19"/>
    </row>
    <row r="44" spans="2:30" ht="54.75" customHeight="1" x14ac:dyDescent="0.35">
      <c r="B44" s="9" t="s">
        <v>332</v>
      </c>
      <c r="C44" s="33"/>
      <c r="D44" s="11"/>
      <c r="E44" s="11"/>
      <c r="F44" s="26" t="s">
        <v>331</v>
      </c>
      <c r="G44" s="11"/>
      <c r="H44" s="12"/>
      <c r="I44" s="12"/>
      <c r="J44" s="12"/>
      <c r="K44" s="12"/>
      <c r="L44" s="13"/>
      <c r="M44" s="14"/>
      <c r="N44" s="14"/>
      <c r="O44" s="14"/>
      <c r="P44" s="12"/>
      <c r="Q44" s="12"/>
      <c r="R44" s="12"/>
      <c r="S44" s="12"/>
      <c r="T44" s="12"/>
      <c r="U44" s="13"/>
      <c r="V44" s="13"/>
      <c r="W44" s="38"/>
      <c r="X44" s="14"/>
      <c r="Y44" s="14"/>
      <c r="Z44" s="18">
        <v>421656.7</v>
      </c>
      <c r="AA44" s="18">
        <v>843313.4</v>
      </c>
      <c r="AB44" s="18"/>
      <c r="AC44" s="12"/>
      <c r="AD44" s="19"/>
    </row>
    <row r="45" spans="2:30" ht="261" x14ac:dyDescent="0.3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177130.66</v>
      </c>
      <c r="AA45" s="18">
        <v>401428.88</v>
      </c>
      <c r="AB45" s="18"/>
      <c r="AC45" s="12"/>
      <c r="AD45" s="19"/>
    </row>
    <row r="46" spans="2:30" ht="261" x14ac:dyDescent="0.3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145011.57999999999</v>
      </c>
      <c r="AA46" s="29">
        <v>301866.42</v>
      </c>
      <c r="AD46" s="19"/>
    </row>
    <row r="47" spans="2:30" ht="72.5" x14ac:dyDescent="0.35">
      <c r="B47" s="9"/>
      <c r="C47" s="12"/>
      <c r="D47" s="11"/>
      <c r="E47" s="11"/>
      <c r="F47" s="26" t="s">
        <v>424</v>
      </c>
      <c r="G47" s="11"/>
      <c r="H47" s="12"/>
      <c r="I47" s="12"/>
      <c r="J47" s="12"/>
      <c r="K47" s="12"/>
      <c r="L47" s="13"/>
      <c r="M47" s="14"/>
      <c r="N47" s="14"/>
      <c r="O47" s="14"/>
      <c r="P47" s="12"/>
      <c r="Q47" s="12"/>
      <c r="R47" s="12"/>
      <c r="S47" s="12"/>
      <c r="T47" s="12"/>
      <c r="U47" s="13"/>
      <c r="V47" s="13"/>
      <c r="W47" s="12"/>
      <c r="X47" s="14"/>
      <c r="Y47" s="14"/>
      <c r="Z47" s="18">
        <v>364133.66</v>
      </c>
      <c r="AA47" s="18">
        <v>736745.58</v>
      </c>
      <c r="AB47" s="18"/>
      <c r="AC47" s="12"/>
      <c r="AD47" s="19"/>
    </row>
    <row r="48" spans="2:30" ht="145" x14ac:dyDescent="0.3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45" x14ac:dyDescent="0.3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58" x14ac:dyDescent="0.3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3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3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17.5" x14ac:dyDescent="0.3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03" x14ac:dyDescent="0.3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3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03" x14ac:dyDescent="0.3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845348.76</v>
      </c>
      <c r="AA56" s="18">
        <v>914157.52</v>
      </c>
      <c r="AB56" s="18"/>
      <c r="AC56" s="12"/>
      <c r="AD56" s="19"/>
    </row>
    <row r="57" spans="2:30" ht="275.5" x14ac:dyDescent="0.3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438237</v>
      </c>
      <c r="AA57" s="18">
        <v>1290868.31</v>
      </c>
      <c r="AB57" s="18"/>
      <c r="AC57" s="12"/>
      <c r="AD57" s="19"/>
    </row>
    <row r="58" spans="2:30" x14ac:dyDescent="0.35">
      <c r="U58" s="28"/>
      <c r="V58" s="28"/>
    </row>
    <row r="59" spans="2:30" x14ac:dyDescent="0.35">
      <c r="B59" s="27" t="s">
        <v>228</v>
      </c>
      <c r="U59" s="28"/>
      <c r="V59" s="28"/>
      <c r="Y59" s="139"/>
    </row>
    <row r="60" spans="2:30" x14ac:dyDescent="0.35">
      <c r="U60" s="28"/>
      <c r="V60" s="28"/>
    </row>
    <row r="61" spans="2:30" x14ac:dyDescent="0.35">
      <c r="U61" s="28"/>
      <c r="V61" s="28"/>
    </row>
    <row r="62" spans="2:30" x14ac:dyDescent="0.35">
      <c r="U62" s="28"/>
      <c r="V62" s="28"/>
    </row>
    <row r="63" spans="2:30" x14ac:dyDescent="0.35">
      <c r="U63" s="28"/>
      <c r="V63" s="28"/>
    </row>
    <row r="64" spans="2:30" x14ac:dyDescent="0.35">
      <c r="U64" s="28"/>
      <c r="V64" s="28"/>
    </row>
    <row r="65" spans="7:28" x14ac:dyDescent="0.35">
      <c r="G65" s="432" t="s">
        <v>192</v>
      </c>
      <c r="H65" s="432"/>
      <c r="I65" s="432"/>
      <c r="U65" s="28"/>
      <c r="V65" s="28"/>
      <c r="Y65" s="431" t="s">
        <v>192</v>
      </c>
      <c r="Z65" s="431"/>
      <c r="AA65" s="431"/>
      <c r="AB65" s="431"/>
    </row>
    <row r="66" spans="7:28" x14ac:dyDescent="0.35">
      <c r="G66" s="343" t="s">
        <v>420</v>
      </c>
      <c r="H66" s="343"/>
      <c r="I66" s="343"/>
      <c r="U66" s="28"/>
      <c r="V66" s="28"/>
      <c r="Y66" s="386" t="s">
        <v>444</v>
      </c>
      <c r="Z66" s="386"/>
      <c r="AA66" s="386"/>
      <c r="AB66" s="386"/>
    </row>
    <row r="67" spans="7:28" x14ac:dyDescent="0.35">
      <c r="G67" s="343" t="s">
        <v>423</v>
      </c>
      <c r="H67" s="343"/>
      <c r="I67" s="343"/>
      <c r="U67" s="28"/>
      <c r="V67" s="28"/>
      <c r="Y67" s="386" t="s">
        <v>475</v>
      </c>
      <c r="Z67" s="386"/>
      <c r="AA67" s="386"/>
      <c r="AB67" s="386"/>
    </row>
    <row r="68" spans="7:28" x14ac:dyDescent="0.35">
      <c r="U68" s="28"/>
      <c r="V68" s="28"/>
    </row>
    <row r="69" spans="7:28" x14ac:dyDescent="0.35">
      <c r="U69" s="28"/>
      <c r="V69" s="28"/>
    </row>
    <row r="70" spans="7:28" x14ac:dyDescent="0.35">
      <c r="U70" s="28"/>
      <c r="V70" s="28"/>
    </row>
    <row r="71" spans="7:28" x14ac:dyDescent="0.35">
      <c r="U71" s="28"/>
      <c r="V71" s="28"/>
    </row>
    <row r="72" spans="7:28" x14ac:dyDescent="0.35">
      <c r="U72" s="28"/>
      <c r="V72" s="28"/>
    </row>
    <row r="73" spans="7:28" x14ac:dyDescent="0.35">
      <c r="U73" s="28"/>
      <c r="V73" s="28"/>
    </row>
    <row r="74" spans="7:28" x14ac:dyDescent="0.35">
      <c r="U74" s="28"/>
      <c r="V74" s="28"/>
    </row>
    <row r="75" spans="7:28" x14ac:dyDescent="0.35">
      <c r="U75" s="28"/>
      <c r="V75" s="28"/>
    </row>
    <row r="76" spans="7:28" x14ac:dyDescent="0.35">
      <c r="U76" s="28"/>
      <c r="V76" s="28"/>
    </row>
    <row r="77" spans="7:28" x14ac:dyDescent="0.3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topLeftCell="A10" workbookViewId="0">
      <selection activeCell="F31" sqref="F31:H31"/>
    </sheetView>
  </sheetViews>
  <sheetFormatPr baseColWidth="10" defaultRowHeight="14.5" x14ac:dyDescent="0.35"/>
  <cols>
    <col min="3" max="3" width="56.26953125" customWidth="1"/>
    <col min="4" max="9" width="15" customWidth="1"/>
  </cols>
  <sheetData>
    <row r="1" spans="2:9" ht="33.75" customHeight="1" x14ac:dyDescent="0.35">
      <c r="B1" s="326" t="s">
        <v>476</v>
      </c>
      <c r="C1" s="327"/>
      <c r="D1" s="327"/>
      <c r="E1" s="327"/>
      <c r="F1" s="327"/>
      <c r="G1" s="327"/>
      <c r="H1" s="327"/>
      <c r="I1" s="328"/>
    </row>
    <row r="2" spans="2:9" x14ac:dyDescent="0.35">
      <c r="B2" s="349" t="s">
        <v>470</v>
      </c>
      <c r="C2" s="350"/>
      <c r="D2" s="327" t="s">
        <v>411</v>
      </c>
      <c r="E2" s="327"/>
      <c r="F2" s="327"/>
      <c r="G2" s="327"/>
      <c r="H2" s="327"/>
      <c r="I2" s="335" t="s">
        <v>317</v>
      </c>
    </row>
    <row r="3" spans="2:9" ht="21" x14ac:dyDescent="0.35">
      <c r="B3" s="351"/>
      <c r="C3" s="352"/>
      <c r="D3" s="134" t="s">
        <v>260</v>
      </c>
      <c r="E3" s="233" t="s">
        <v>318</v>
      </c>
      <c r="F3" s="233" t="s">
        <v>206</v>
      </c>
      <c r="G3" s="233" t="s">
        <v>208</v>
      </c>
      <c r="H3" s="136" t="s">
        <v>319</v>
      </c>
      <c r="I3" s="336"/>
    </row>
    <row r="4" spans="2:9" x14ac:dyDescent="0.35">
      <c r="B4" s="353"/>
      <c r="C4" s="354"/>
      <c r="D4" s="137" t="s">
        <v>320</v>
      </c>
      <c r="E4" s="138" t="s">
        <v>321</v>
      </c>
      <c r="F4" s="138" t="s">
        <v>412</v>
      </c>
      <c r="G4" s="138" t="s">
        <v>322</v>
      </c>
      <c r="H4" s="138" t="s">
        <v>74</v>
      </c>
      <c r="I4" s="138" t="s">
        <v>413</v>
      </c>
    </row>
    <row r="5" spans="2:9" x14ac:dyDescent="0.35">
      <c r="B5" s="355" t="s">
        <v>471</v>
      </c>
      <c r="C5" s="356"/>
      <c r="D5" s="264"/>
      <c r="E5" s="264"/>
      <c r="F5" s="264"/>
      <c r="G5" s="264"/>
      <c r="H5" s="264"/>
      <c r="I5" s="264"/>
    </row>
    <row r="6" spans="2:9" x14ac:dyDescent="0.35">
      <c r="B6" s="357"/>
      <c r="C6" s="358"/>
      <c r="D6" s="255"/>
      <c r="E6" s="255"/>
      <c r="F6" s="255"/>
      <c r="G6" s="255"/>
      <c r="H6" s="255"/>
      <c r="I6" s="255"/>
    </row>
    <row r="7" spans="2:9" x14ac:dyDescent="0.35">
      <c r="B7" s="357"/>
      <c r="C7" s="358"/>
      <c r="D7" s="255"/>
      <c r="E7" s="255"/>
      <c r="F7" s="255"/>
      <c r="G7" s="255"/>
      <c r="H7" s="255"/>
      <c r="I7" s="255"/>
    </row>
    <row r="8" spans="2:9" x14ac:dyDescent="0.35">
      <c r="B8" s="357"/>
      <c r="C8" s="358"/>
      <c r="D8" s="255"/>
      <c r="E8" s="255"/>
      <c r="F8" s="255"/>
      <c r="G8" s="255"/>
      <c r="H8" s="255"/>
      <c r="I8" s="255"/>
    </row>
    <row r="9" spans="2:9" x14ac:dyDescent="0.35">
      <c r="B9" s="357"/>
      <c r="C9" s="358"/>
      <c r="D9" s="255"/>
      <c r="E9" s="255"/>
      <c r="F9" s="255"/>
      <c r="G9" s="255"/>
      <c r="H9" s="255"/>
      <c r="I9" s="255"/>
    </row>
    <row r="10" spans="2:9" x14ac:dyDescent="0.35">
      <c r="B10" s="357"/>
      <c r="C10" s="358"/>
      <c r="D10" s="255"/>
      <c r="E10" s="255"/>
      <c r="F10" s="255"/>
      <c r="G10" s="255"/>
      <c r="H10" s="255"/>
      <c r="I10" s="255"/>
    </row>
    <row r="11" spans="2:9" x14ac:dyDescent="0.35">
      <c r="B11" s="265"/>
      <c r="C11" s="266"/>
      <c r="D11" s="255"/>
      <c r="E11" s="255"/>
      <c r="F11" s="255"/>
      <c r="G11" s="255"/>
      <c r="H11" s="255"/>
      <c r="I11" s="255"/>
    </row>
    <row r="12" spans="2:9" x14ac:dyDescent="0.35">
      <c r="B12" s="347" t="s">
        <v>472</v>
      </c>
      <c r="C12" s="348"/>
      <c r="D12" s="255">
        <v>0</v>
      </c>
      <c r="E12" s="287">
        <v>52372864.140000001</v>
      </c>
      <c r="F12" s="255">
        <f>D12+E12</f>
        <v>52372864.140000001</v>
      </c>
      <c r="G12" s="287">
        <v>39499482.359999999</v>
      </c>
      <c r="H12" s="287">
        <v>39499482.359999999</v>
      </c>
      <c r="I12" s="255">
        <f>H12-D12</f>
        <v>39499482.359999999</v>
      </c>
    </row>
    <row r="13" spans="2:9" x14ac:dyDescent="0.35">
      <c r="B13" s="347"/>
      <c r="C13" s="348"/>
      <c r="D13" s="255"/>
      <c r="E13" s="255"/>
      <c r="F13" s="255"/>
      <c r="G13" s="255"/>
      <c r="H13" s="255"/>
      <c r="I13" s="255"/>
    </row>
    <row r="14" spans="2:9" x14ac:dyDescent="0.35">
      <c r="B14" s="347"/>
      <c r="C14" s="348"/>
      <c r="D14" s="255"/>
      <c r="E14" s="255"/>
      <c r="F14" s="255"/>
      <c r="G14" s="255"/>
      <c r="H14" s="255"/>
      <c r="I14" s="255"/>
    </row>
    <row r="15" spans="2:9" x14ac:dyDescent="0.35">
      <c r="B15" s="347"/>
      <c r="C15" s="348"/>
      <c r="D15" s="255"/>
      <c r="E15" s="255"/>
      <c r="F15" s="255"/>
      <c r="G15" s="255"/>
      <c r="H15" s="255"/>
      <c r="I15" s="255"/>
    </row>
    <row r="16" spans="2:9" x14ac:dyDescent="0.35">
      <c r="B16" s="347"/>
      <c r="C16" s="348"/>
      <c r="D16" s="255"/>
      <c r="E16" s="255"/>
      <c r="F16" s="255"/>
      <c r="G16" s="255"/>
      <c r="H16" s="255"/>
      <c r="I16" s="255"/>
    </row>
    <row r="17" spans="2:9" x14ac:dyDescent="0.35">
      <c r="B17" s="347"/>
      <c r="C17" s="348"/>
      <c r="D17" s="255"/>
      <c r="E17" s="255"/>
      <c r="F17" s="255"/>
      <c r="G17" s="255"/>
      <c r="H17" s="255"/>
      <c r="I17" s="255"/>
    </row>
    <row r="18" spans="2:9" x14ac:dyDescent="0.35">
      <c r="B18" s="267"/>
      <c r="C18" s="268"/>
      <c r="D18" s="255"/>
      <c r="E18" s="255"/>
      <c r="F18" s="255"/>
      <c r="G18" s="255"/>
      <c r="H18" s="255"/>
      <c r="I18" s="255"/>
    </row>
    <row r="19" spans="2:9" x14ac:dyDescent="0.35">
      <c r="B19" s="267"/>
      <c r="C19" s="268"/>
      <c r="D19" s="255"/>
      <c r="E19" s="255"/>
      <c r="F19" s="255"/>
      <c r="G19" s="255"/>
      <c r="H19" s="255"/>
      <c r="I19" s="255"/>
    </row>
    <row r="20" spans="2:9" x14ac:dyDescent="0.35">
      <c r="B20" s="269"/>
      <c r="C20" s="268"/>
      <c r="D20" s="270"/>
      <c r="E20" s="270"/>
      <c r="F20" s="270"/>
      <c r="G20" s="270"/>
      <c r="H20" s="270"/>
      <c r="I20" s="270"/>
    </row>
    <row r="21" spans="2:9" x14ac:dyDescent="0.35">
      <c r="B21" s="271"/>
      <c r="C21" s="272" t="s">
        <v>330</v>
      </c>
      <c r="D21" s="273">
        <f>D9+D12+D17+D18+D19+D16</f>
        <v>0</v>
      </c>
      <c r="E21" s="273">
        <f>E9+E12+E17+E18+E19+E16</f>
        <v>52372864.140000001</v>
      </c>
      <c r="F21" s="273">
        <f>F9+F12+F17+F18+F19+F16</f>
        <v>52372864.140000001</v>
      </c>
      <c r="G21" s="273">
        <f>G9+G12+G17+G18+G19+G16</f>
        <v>39499482.359999999</v>
      </c>
      <c r="H21" s="273">
        <f>H9+H12+H17+H18+H19+H16</f>
        <v>39499482.359999999</v>
      </c>
      <c r="I21" s="274">
        <v>0</v>
      </c>
    </row>
    <row r="22" spans="2:9" x14ac:dyDescent="0.35">
      <c r="B22" s="275"/>
      <c r="C22" s="276"/>
      <c r="D22" s="277"/>
      <c r="E22" s="277"/>
      <c r="F22" s="278"/>
      <c r="G22" s="279" t="s">
        <v>414</v>
      </c>
      <c r="H22" s="280"/>
      <c r="I22" s="270"/>
    </row>
    <row r="23" spans="2:9" x14ac:dyDescent="0.35">
      <c r="B23" s="268" t="s">
        <v>228</v>
      </c>
      <c r="C23" s="268"/>
      <c r="D23" s="268"/>
      <c r="E23" s="268"/>
      <c r="F23" s="268"/>
      <c r="G23" s="268"/>
      <c r="H23" s="268"/>
      <c r="I23" s="268"/>
    </row>
    <row r="24" spans="2:9" x14ac:dyDescent="0.35">
      <c r="B24" s="268"/>
      <c r="C24" s="268"/>
      <c r="D24" s="268"/>
      <c r="E24" s="268"/>
      <c r="F24" s="268"/>
      <c r="G24" s="268"/>
      <c r="H24" s="268"/>
      <c r="I24" s="268"/>
    </row>
    <row r="25" spans="2:9" x14ac:dyDescent="0.35">
      <c r="B25" s="268"/>
      <c r="C25" s="268"/>
      <c r="D25" s="268"/>
      <c r="E25" s="268"/>
      <c r="F25" s="268"/>
      <c r="G25" s="268"/>
      <c r="H25" s="268"/>
      <c r="I25" s="268"/>
    </row>
    <row r="26" spans="2:9" x14ac:dyDescent="0.35">
      <c r="B26" s="268"/>
      <c r="C26" s="268"/>
      <c r="D26" s="268"/>
      <c r="E26" s="268"/>
      <c r="F26" s="268"/>
      <c r="G26" s="268"/>
      <c r="H26" s="268"/>
      <c r="I26" s="268"/>
    </row>
    <row r="27" spans="2:9" x14ac:dyDescent="0.35">
      <c r="B27" s="268"/>
      <c r="C27" s="268"/>
      <c r="D27" s="268"/>
      <c r="E27" s="268"/>
      <c r="F27" s="268"/>
      <c r="G27" s="268"/>
      <c r="H27" s="268"/>
      <c r="I27" s="268"/>
    </row>
    <row r="28" spans="2:9" x14ac:dyDescent="0.35">
      <c r="B28" s="268"/>
      <c r="C28" s="268"/>
      <c r="D28" s="268"/>
      <c r="E28" s="268"/>
      <c r="F28" s="268"/>
      <c r="G28" s="268"/>
      <c r="H28" s="268"/>
      <c r="I28" s="268"/>
    </row>
    <row r="29" spans="2:9" x14ac:dyDescent="0.35">
      <c r="B29" s="268"/>
      <c r="C29" s="343" t="s">
        <v>417</v>
      </c>
      <c r="D29" s="343"/>
      <c r="E29" s="268"/>
      <c r="F29" s="359"/>
      <c r="G29" s="359"/>
      <c r="H29" s="359"/>
      <c r="I29" s="268"/>
    </row>
    <row r="30" spans="2:9" x14ac:dyDescent="0.35">
      <c r="B30" s="268"/>
      <c r="C30" s="343" t="s">
        <v>420</v>
      </c>
      <c r="D30" s="343"/>
      <c r="E30" s="268"/>
      <c r="F30" s="343" t="s">
        <v>444</v>
      </c>
      <c r="G30" s="343"/>
      <c r="H30" s="343"/>
      <c r="I30" s="268"/>
    </row>
    <row r="31" spans="2:9" x14ac:dyDescent="0.35">
      <c r="B31" s="268"/>
      <c r="C31" s="343" t="s">
        <v>423</v>
      </c>
      <c r="D31" s="343"/>
      <c r="E31" s="268"/>
      <c r="F31" s="343" t="s">
        <v>475</v>
      </c>
      <c r="G31" s="343"/>
      <c r="H31" s="343"/>
      <c r="I31" s="268"/>
    </row>
  </sheetData>
  <mergeCells count="12">
    <mergeCell ref="C29:D29"/>
    <mergeCell ref="C30:D30"/>
    <mergeCell ref="C31:D31"/>
    <mergeCell ref="F30:H30"/>
    <mergeCell ref="F31:H31"/>
    <mergeCell ref="F29:H29"/>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topLeftCell="A24" workbookViewId="0">
      <selection activeCell="F44" sqref="F44"/>
    </sheetView>
  </sheetViews>
  <sheetFormatPr baseColWidth="10" defaultColWidth="11.453125" defaultRowHeight="10" x14ac:dyDescent="0.2"/>
  <cols>
    <col min="1" max="1" width="1.1796875" style="101" customWidth="1"/>
    <col min="2" max="2" width="69" style="101" customWidth="1"/>
    <col min="3" max="8" width="15.7265625" style="101" customWidth="1"/>
    <col min="9" max="16384" width="11.453125" style="101"/>
  </cols>
  <sheetData>
    <row r="1" spans="1:8" ht="45" customHeight="1" x14ac:dyDescent="0.2">
      <c r="A1" s="360" t="s">
        <v>477</v>
      </c>
      <c r="B1" s="361"/>
      <c r="C1" s="361"/>
      <c r="D1" s="361"/>
      <c r="E1" s="361"/>
      <c r="F1" s="361"/>
      <c r="G1" s="361"/>
      <c r="H1" s="362"/>
    </row>
    <row r="2" spans="1:8" ht="10.5" x14ac:dyDescent="0.2">
      <c r="A2" s="363" t="s">
        <v>229</v>
      </c>
      <c r="B2" s="364"/>
      <c r="C2" s="360" t="s">
        <v>200</v>
      </c>
      <c r="D2" s="361"/>
      <c r="E2" s="361"/>
      <c r="F2" s="361"/>
      <c r="G2" s="362"/>
      <c r="H2" s="369" t="s">
        <v>201</v>
      </c>
    </row>
    <row r="3" spans="1:8" ht="25" customHeight="1" x14ac:dyDescent="0.2">
      <c r="A3" s="365"/>
      <c r="B3" s="366"/>
      <c r="C3" s="102" t="s">
        <v>204</v>
      </c>
      <c r="D3" s="102" t="s">
        <v>205</v>
      </c>
      <c r="E3" s="102" t="s">
        <v>206</v>
      </c>
      <c r="F3" s="102" t="s">
        <v>208</v>
      </c>
      <c r="G3" s="102" t="s">
        <v>210</v>
      </c>
      <c r="H3" s="370"/>
    </row>
    <row r="4" spans="1:8" ht="10.5" x14ac:dyDescent="0.2">
      <c r="A4" s="367"/>
      <c r="B4" s="368"/>
      <c r="C4" s="103">
        <v>1</v>
      </c>
      <c r="D4" s="103">
        <v>2</v>
      </c>
      <c r="E4" s="103" t="s">
        <v>213</v>
      </c>
      <c r="F4" s="103">
        <v>4</v>
      </c>
      <c r="G4" s="103">
        <v>5</v>
      </c>
      <c r="H4" s="103" t="s">
        <v>333</v>
      </c>
    </row>
    <row r="5" spans="1:8" x14ac:dyDescent="0.2">
      <c r="A5" s="110"/>
      <c r="B5" s="111"/>
      <c r="C5" s="112"/>
      <c r="D5" s="112"/>
      <c r="E5" s="112"/>
      <c r="F5" s="112"/>
      <c r="G5" s="112"/>
      <c r="H5" s="112"/>
    </row>
    <row r="6" spans="1:8" x14ac:dyDescent="0.2">
      <c r="A6" s="113"/>
      <c r="B6" s="114" t="s">
        <v>451</v>
      </c>
      <c r="C6" s="105">
        <v>4570500.57</v>
      </c>
      <c r="D6" s="296">
        <v>2846108.33</v>
      </c>
      <c r="E6" s="105">
        <f>C6+D6</f>
        <v>7416608.9000000004</v>
      </c>
      <c r="F6" s="302">
        <v>4698226.3600000003</v>
      </c>
      <c r="G6" s="302">
        <v>4698226.3600000003</v>
      </c>
      <c r="H6" s="105">
        <f>E6-F6</f>
        <v>2718382.54</v>
      </c>
    </row>
    <row r="7" spans="1:8" x14ac:dyDescent="0.2">
      <c r="A7" s="113"/>
      <c r="B7" s="114" t="s">
        <v>452</v>
      </c>
      <c r="C7" s="105">
        <v>27798588.789999999</v>
      </c>
      <c r="D7" s="296">
        <v>38112403.090000004</v>
      </c>
      <c r="E7" s="105">
        <f t="shared" ref="E7:E12" si="0">C7+D7</f>
        <v>65910991.880000003</v>
      </c>
      <c r="F7" s="302">
        <v>40463651.549999997</v>
      </c>
      <c r="G7" s="302">
        <v>40463651.549999997</v>
      </c>
      <c r="H7" s="105">
        <f t="shared" ref="H7:H12" si="1">E7-F7</f>
        <v>25447340.330000006</v>
      </c>
    </row>
    <row r="8" spans="1:8" x14ac:dyDescent="0.2">
      <c r="A8" s="113"/>
      <c r="B8" s="114" t="s">
        <v>453</v>
      </c>
      <c r="C8" s="105">
        <v>4018298.28</v>
      </c>
      <c r="D8" s="296">
        <v>2567859.7200000002</v>
      </c>
      <c r="E8" s="105">
        <f t="shared" si="0"/>
        <v>6586158</v>
      </c>
      <c r="F8" s="302">
        <v>3684624.37</v>
      </c>
      <c r="G8" s="302">
        <v>3684624.37</v>
      </c>
      <c r="H8" s="105">
        <f t="shared" si="1"/>
        <v>2901533.63</v>
      </c>
    </row>
    <row r="9" spans="1:8" x14ac:dyDescent="0.2">
      <c r="A9" s="113"/>
      <c r="B9" s="114" t="s">
        <v>454</v>
      </c>
      <c r="C9" s="105">
        <v>23682929.420000002</v>
      </c>
      <c r="D9" s="296">
        <v>11789895.640000001</v>
      </c>
      <c r="E9" s="105">
        <f t="shared" si="0"/>
        <v>35472825.060000002</v>
      </c>
      <c r="F9" s="302">
        <v>17559298.030000001</v>
      </c>
      <c r="G9" s="302">
        <v>17559298.030000001</v>
      </c>
      <c r="H9" s="105">
        <f t="shared" si="1"/>
        <v>17913527.030000001</v>
      </c>
    </row>
    <row r="10" spans="1:8" x14ac:dyDescent="0.2">
      <c r="A10" s="113"/>
      <c r="B10" s="114" t="s">
        <v>455</v>
      </c>
      <c r="C10" s="105">
        <v>575845.26</v>
      </c>
      <c r="D10" s="296">
        <v>575494.69999999995</v>
      </c>
      <c r="E10" s="105">
        <f t="shared" si="0"/>
        <v>1151339.96</v>
      </c>
      <c r="F10" s="302">
        <v>815962.03</v>
      </c>
      <c r="G10" s="302">
        <v>815962.03</v>
      </c>
      <c r="H10" s="105">
        <f t="shared" si="1"/>
        <v>335377.92999999993</v>
      </c>
    </row>
    <row r="11" spans="1:8" x14ac:dyDescent="0.2">
      <c r="A11" s="113"/>
      <c r="B11" s="114" t="s">
        <v>398</v>
      </c>
      <c r="C11" s="105">
        <v>0</v>
      </c>
      <c r="D11" s="281">
        <v>0</v>
      </c>
      <c r="E11" s="105">
        <f t="shared" si="0"/>
        <v>0</v>
      </c>
      <c r="F11" s="282">
        <v>0</v>
      </c>
      <c r="G11" s="283">
        <v>0</v>
      </c>
      <c r="H11" s="105">
        <f t="shared" si="1"/>
        <v>0</v>
      </c>
    </row>
    <row r="12" spans="1:8" x14ac:dyDescent="0.2">
      <c r="A12" s="113"/>
      <c r="B12" s="114" t="s">
        <v>399</v>
      </c>
      <c r="C12" s="105">
        <v>0</v>
      </c>
      <c r="D12" s="281">
        <v>0</v>
      </c>
      <c r="E12" s="105">
        <f t="shared" si="0"/>
        <v>0</v>
      </c>
      <c r="F12" s="282">
        <v>0</v>
      </c>
      <c r="G12" s="283">
        <v>0</v>
      </c>
      <c r="H12" s="105">
        <f t="shared" si="1"/>
        <v>0</v>
      </c>
    </row>
    <row r="13" spans="1:8" x14ac:dyDescent="0.2">
      <c r="A13" s="113"/>
      <c r="B13" s="114"/>
      <c r="C13" s="105"/>
      <c r="D13" s="105"/>
      <c r="E13" s="105"/>
      <c r="F13" s="105"/>
      <c r="G13" s="105"/>
      <c r="H13" s="105"/>
    </row>
    <row r="14" spans="1:8" ht="10.5" x14ac:dyDescent="0.25">
      <c r="A14" s="115"/>
      <c r="B14" s="219" t="s">
        <v>227</v>
      </c>
      <c r="C14" s="117">
        <f t="shared" ref="C14:H14" si="2">SUM(C6:C13)</f>
        <v>60646162.32</v>
      </c>
      <c r="D14" s="117">
        <f t="shared" si="2"/>
        <v>55891761.480000004</v>
      </c>
      <c r="E14" s="117">
        <f t="shared" si="2"/>
        <v>116537923.8</v>
      </c>
      <c r="F14" s="117">
        <f t="shared" si="2"/>
        <v>67221762.339999989</v>
      </c>
      <c r="G14" s="117">
        <f t="shared" si="2"/>
        <v>67221762.339999989</v>
      </c>
      <c r="H14" s="117">
        <f t="shared" si="2"/>
        <v>49316161.460000001</v>
      </c>
    </row>
    <row r="17" spans="1:8" ht="45" customHeight="1" x14ac:dyDescent="0.2">
      <c r="A17" s="360" t="s">
        <v>478</v>
      </c>
      <c r="B17" s="361"/>
      <c r="C17" s="361"/>
      <c r="D17" s="361"/>
      <c r="E17" s="361"/>
      <c r="F17" s="361"/>
      <c r="G17" s="361"/>
      <c r="H17" s="362"/>
    </row>
    <row r="18" spans="1:8" ht="10.5" x14ac:dyDescent="0.2">
      <c r="A18" s="363" t="s">
        <v>229</v>
      </c>
      <c r="B18" s="364"/>
      <c r="C18" s="360" t="s">
        <v>200</v>
      </c>
      <c r="D18" s="361"/>
      <c r="E18" s="361"/>
      <c r="F18" s="361"/>
      <c r="G18" s="362"/>
      <c r="H18" s="369" t="s">
        <v>201</v>
      </c>
    </row>
    <row r="19" spans="1:8" ht="21" x14ac:dyDescent="0.2">
      <c r="A19" s="365"/>
      <c r="B19" s="366"/>
      <c r="C19" s="102" t="s">
        <v>204</v>
      </c>
      <c r="D19" s="102" t="s">
        <v>205</v>
      </c>
      <c r="E19" s="102" t="s">
        <v>206</v>
      </c>
      <c r="F19" s="102" t="s">
        <v>208</v>
      </c>
      <c r="G19" s="102" t="s">
        <v>210</v>
      </c>
      <c r="H19" s="370"/>
    </row>
    <row r="20" spans="1:8" ht="10.5" x14ac:dyDescent="0.2">
      <c r="A20" s="367"/>
      <c r="B20" s="368"/>
      <c r="C20" s="103">
        <v>1</v>
      </c>
      <c r="D20" s="103">
        <v>2</v>
      </c>
      <c r="E20" s="103" t="s">
        <v>213</v>
      </c>
      <c r="F20" s="103">
        <v>4</v>
      </c>
      <c r="G20" s="103">
        <v>5</v>
      </c>
      <c r="H20" s="103" t="s">
        <v>333</v>
      </c>
    </row>
    <row r="21" spans="1:8" x14ac:dyDescent="0.2">
      <c r="A21" s="113"/>
      <c r="B21" s="142" t="s">
        <v>428</v>
      </c>
      <c r="C21" s="105">
        <v>0</v>
      </c>
      <c r="D21" s="105">
        <v>0</v>
      </c>
      <c r="E21" s="105">
        <f>C21+D21</f>
        <v>0</v>
      </c>
      <c r="F21" s="105">
        <v>0</v>
      </c>
      <c r="G21" s="105">
        <v>0</v>
      </c>
      <c r="H21" s="105">
        <f>E21-F21</f>
        <v>0</v>
      </c>
    </row>
    <row r="22" spans="1:8" x14ac:dyDescent="0.2">
      <c r="A22" s="113"/>
      <c r="B22" s="142" t="s">
        <v>429</v>
      </c>
      <c r="C22" s="105">
        <v>0</v>
      </c>
      <c r="D22" s="105">
        <v>0</v>
      </c>
      <c r="E22" s="105">
        <f t="shared" ref="E22:E24" si="3">C22+D22</f>
        <v>0</v>
      </c>
      <c r="F22" s="105">
        <v>0</v>
      </c>
      <c r="G22" s="105">
        <v>0</v>
      </c>
      <c r="H22" s="105">
        <f t="shared" ref="H22:H24" si="4">E22-F22</f>
        <v>0</v>
      </c>
    </row>
    <row r="23" spans="1:8" x14ac:dyDescent="0.2">
      <c r="A23" s="113"/>
      <c r="B23" s="142" t="s">
        <v>430</v>
      </c>
      <c r="C23" s="105">
        <v>0</v>
      </c>
      <c r="D23" s="105">
        <v>0</v>
      </c>
      <c r="E23" s="105">
        <f t="shared" si="3"/>
        <v>0</v>
      </c>
      <c r="F23" s="105">
        <v>0</v>
      </c>
      <c r="G23" s="105">
        <v>0</v>
      </c>
      <c r="H23" s="105">
        <f t="shared" si="4"/>
        <v>0</v>
      </c>
    </row>
    <row r="24" spans="1:8" x14ac:dyDescent="0.2">
      <c r="A24" s="113"/>
      <c r="B24" s="142" t="s">
        <v>456</v>
      </c>
      <c r="C24" s="105">
        <v>0</v>
      </c>
      <c r="D24" s="105">
        <v>0</v>
      </c>
      <c r="E24" s="105">
        <f t="shared" si="3"/>
        <v>0</v>
      </c>
      <c r="F24" s="105">
        <v>0</v>
      </c>
      <c r="G24" s="105">
        <v>0</v>
      </c>
      <c r="H24" s="105">
        <f t="shared" si="4"/>
        <v>0</v>
      </c>
    </row>
    <row r="25" spans="1:8" ht="10.5" x14ac:dyDescent="0.25">
      <c r="A25" s="115"/>
      <c r="B25" s="219" t="s">
        <v>227</v>
      </c>
      <c r="C25" s="117">
        <f t="shared" ref="C25:H25" si="5">SUM(C21:C24)</f>
        <v>0</v>
      </c>
      <c r="D25" s="117">
        <f t="shared" si="5"/>
        <v>0</v>
      </c>
      <c r="E25" s="117">
        <f t="shared" si="5"/>
        <v>0</v>
      </c>
      <c r="F25" s="117">
        <f t="shared" si="5"/>
        <v>0</v>
      </c>
      <c r="G25" s="117">
        <f t="shared" si="5"/>
        <v>0</v>
      </c>
      <c r="H25" s="117">
        <f t="shared" si="5"/>
        <v>0</v>
      </c>
    </row>
    <row r="28" spans="1:8" ht="45" customHeight="1" x14ac:dyDescent="0.2">
      <c r="A28" s="360" t="s">
        <v>479</v>
      </c>
      <c r="B28" s="361"/>
      <c r="C28" s="361"/>
      <c r="D28" s="361"/>
      <c r="E28" s="361"/>
      <c r="F28" s="361"/>
      <c r="G28" s="361"/>
      <c r="H28" s="362"/>
    </row>
    <row r="29" spans="1:8" ht="10.5" x14ac:dyDescent="0.2">
      <c r="A29" s="363" t="s">
        <v>229</v>
      </c>
      <c r="B29" s="364"/>
      <c r="C29" s="360" t="s">
        <v>200</v>
      </c>
      <c r="D29" s="361"/>
      <c r="E29" s="361"/>
      <c r="F29" s="361"/>
      <c r="G29" s="362"/>
      <c r="H29" s="369" t="s">
        <v>201</v>
      </c>
    </row>
    <row r="30" spans="1:8" ht="21" x14ac:dyDescent="0.2">
      <c r="A30" s="365"/>
      <c r="B30" s="366"/>
      <c r="C30" s="102" t="s">
        <v>204</v>
      </c>
      <c r="D30" s="102" t="s">
        <v>205</v>
      </c>
      <c r="E30" s="102" t="s">
        <v>206</v>
      </c>
      <c r="F30" s="102" t="s">
        <v>208</v>
      </c>
      <c r="G30" s="102" t="s">
        <v>210</v>
      </c>
      <c r="H30" s="370"/>
    </row>
    <row r="31" spans="1:8" ht="10.5" x14ac:dyDescent="0.2">
      <c r="A31" s="367"/>
      <c r="B31" s="368"/>
      <c r="C31" s="103">
        <v>1</v>
      </c>
      <c r="D31" s="103">
        <v>2</v>
      </c>
      <c r="E31" s="103" t="s">
        <v>213</v>
      </c>
      <c r="F31" s="103">
        <v>4</v>
      </c>
      <c r="G31" s="103">
        <v>5</v>
      </c>
      <c r="H31" s="103" t="s">
        <v>333</v>
      </c>
    </row>
    <row r="32" spans="1:8" x14ac:dyDescent="0.2">
      <c r="A32" s="113"/>
      <c r="B32" s="118" t="s">
        <v>400</v>
      </c>
      <c r="C32" s="105">
        <v>60646162.32</v>
      </c>
      <c r="D32" s="303">
        <v>55891761.479999997</v>
      </c>
      <c r="E32" s="105">
        <f t="shared" ref="E32:E38" si="6">C32+D32</f>
        <v>116537923.8</v>
      </c>
      <c r="F32" s="306">
        <v>67221762.340000004</v>
      </c>
      <c r="G32" s="306">
        <v>67221762.340000004</v>
      </c>
      <c r="H32" s="105">
        <f t="shared" ref="H32:H38" si="7">E32-F32</f>
        <v>49316161.459999993</v>
      </c>
    </row>
    <row r="33" spans="1:8" x14ac:dyDescent="0.2">
      <c r="A33" s="113"/>
      <c r="B33" s="118" t="s">
        <v>401</v>
      </c>
      <c r="C33" s="105">
        <v>0</v>
      </c>
      <c r="D33" s="105">
        <v>0</v>
      </c>
      <c r="E33" s="105">
        <f t="shared" si="6"/>
        <v>0</v>
      </c>
      <c r="F33" s="105">
        <v>0</v>
      </c>
      <c r="G33" s="105">
        <v>0</v>
      </c>
      <c r="H33" s="105">
        <f t="shared" si="7"/>
        <v>0</v>
      </c>
    </row>
    <row r="34" spans="1:8" x14ac:dyDescent="0.2">
      <c r="A34" s="113"/>
      <c r="B34" s="118" t="s">
        <v>402</v>
      </c>
      <c r="C34" s="105">
        <v>0</v>
      </c>
      <c r="D34" s="105">
        <v>0</v>
      </c>
      <c r="E34" s="105">
        <f t="shared" si="6"/>
        <v>0</v>
      </c>
      <c r="F34" s="105">
        <v>0</v>
      </c>
      <c r="G34" s="105">
        <v>0</v>
      </c>
      <c r="H34" s="105">
        <f t="shared" si="7"/>
        <v>0</v>
      </c>
    </row>
    <row r="35" spans="1:8" x14ac:dyDescent="0.2">
      <c r="A35" s="113"/>
      <c r="B35" s="118" t="s">
        <v>403</v>
      </c>
      <c r="C35" s="105">
        <v>0</v>
      </c>
      <c r="D35" s="105">
        <v>0</v>
      </c>
      <c r="E35" s="105">
        <f t="shared" si="6"/>
        <v>0</v>
      </c>
      <c r="F35" s="105">
        <v>0</v>
      </c>
      <c r="G35" s="105">
        <v>0</v>
      </c>
      <c r="H35" s="105">
        <f t="shared" si="7"/>
        <v>0</v>
      </c>
    </row>
    <row r="36" spans="1:8" ht="11.25" customHeight="1" x14ac:dyDescent="0.2">
      <c r="A36" s="113"/>
      <c r="B36" s="118" t="s">
        <v>404</v>
      </c>
      <c r="C36" s="105">
        <v>0</v>
      </c>
      <c r="D36" s="105">
        <v>0</v>
      </c>
      <c r="E36" s="105">
        <f t="shared" si="6"/>
        <v>0</v>
      </c>
      <c r="F36" s="105">
        <v>0</v>
      </c>
      <c r="G36" s="105">
        <v>0</v>
      </c>
      <c r="H36" s="105">
        <f t="shared" si="7"/>
        <v>0</v>
      </c>
    </row>
    <row r="37" spans="1:8" x14ac:dyDescent="0.2">
      <c r="A37" s="113"/>
      <c r="B37" s="118" t="s">
        <v>405</v>
      </c>
      <c r="C37" s="105">
        <v>0</v>
      </c>
      <c r="D37" s="105">
        <v>0</v>
      </c>
      <c r="E37" s="105">
        <f t="shared" si="6"/>
        <v>0</v>
      </c>
      <c r="F37" s="105">
        <v>0</v>
      </c>
      <c r="G37" s="105">
        <v>0</v>
      </c>
      <c r="H37" s="105">
        <f t="shared" si="7"/>
        <v>0</v>
      </c>
    </row>
    <row r="38" spans="1:8" x14ac:dyDescent="0.2">
      <c r="A38" s="113"/>
      <c r="B38" s="118" t="s">
        <v>406</v>
      </c>
      <c r="C38" s="105">
        <v>0</v>
      </c>
      <c r="D38" s="105">
        <v>0</v>
      </c>
      <c r="E38" s="105">
        <f t="shared" si="6"/>
        <v>0</v>
      </c>
      <c r="F38" s="105">
        <v>0</v>
      </c>
      <c r="G38" s="105">
        <v>0</v>
      </c>
      <c r="H38" s="105">
        <f t="shared" si="7"/>
        <v>0</v>
      </c>
    </row>
    <row r="39" spans="1:8" ht="10.5" x14ac:dyDescent="0.25">
      <c r="A39" s="115"/>
      <c r="B39" s="219" t="s">
        <v>227</v>
      </c>
      <c r="C39" s="117">
        <f t="shared" ref="C39:H39" si="8">SUM(C32:C38)</f>
        <v>60646162.32</v>
      </c>
      <c r="D39" s="117">
        <f t="shared" si="8"/>
        <v>55891761.479999997</v>
      </c>
      <c r="E39" s="117">
        <f t="shared" si="8"/>
        <v>116537923.8</v>
      </c>
      <c r="F39" s="117">
        <f t="shared" si="8"/>
        <v>67221762.340000004</v>
      </c>
      <c r="G39" s="117">
        <f t="shared" si="8"/>
        <v>67221762.340000004</v>
      </c>
      <c r="H39" s="117">
        <f t="shared" si="8"/>
        <v>49316161.459999993</v>
      </c>
    </row>
    <row r="41" spans="1:8" x14ac:dyDescent="0.2">
      <c r="A41" s="101" t="s">
        <v>445</v>
      </c>
    </row>
    <row r="47" spans="1:8" x14ac:dyDescent="0.2">
      <c r="B47" s="343" t="s">
        <v>457</v>
      </c>
      <c r="C47" s="343"/>
      <c r="E47" s="346"/>
      <c r="F47" s="346"/>
      <c r="G47" s="346"/>
    </row>
    <row r="48" spans="1:8" ht="14.5" customHeight="1" x14ac:dyDescent="0.2">
      <c r="B48" s="343" t="s">
        <v>418</v>
      </c>
      <c r="C48" s="343"/>
      <c r="E48" s="343" t="s">
        <v>444</v>
      </c>
      <c r="F48" s="343"/>
      <c r="G48" s="343"/>
    </row>
    <row r="49" spans="2:8" ht="14.5" customHeight="1" x14ac:dyDescent="0.2">
      <c r="B49" s="343" t="s">
        <v>423</v>
      </c>
      <c r="C49" s="343"/>
      <c r="E49" s="343" t="s">
        <v>475</v>
      </c>
      <c r="F49" s="343"/>
      <c r="G49" s="343"/>
      <c r="H49" s="289"/>
    </row>
  </sheetData>
  <sheetProtection formatCells="0" formatColumns="0" formatRows="0" insertRows="0" deleteRows="0" autoFilter="0"/>
  <mergeCells count="18">
    <mergeCell ref="A18:B20"/>
    <mergeCell ref="C18:G18"/>
    <mergeCell ref="H18:H19"/>
    <mergeCell ref="A1:H1"/>
    <mergeCell ref="A2:B4"/>
    <mergeCell ref="C2:G2"/>
    <mergeCell ref="H2:H3"/>
    <mergeCell ref="A17:H17"/>
    <mergeCell ref="B48:C48"/>
    <mergeCell ref="B49:C49"/>
    <mergeCell ref="A28:H28"/>
    <mergeCell ref="A29:B31"/>
    <mergeCell ref="C29:G29"/>
    <mergeCell ref="H29:H30"/>
    <mergeCell ref="B47:C47"/>
    <mergeCell ref="E48:G48"/>
    <mergeCell ref="E49:G49"/>
    <mergeCell ref="E47:G47"/>
  </mergeCells>
  <printOptions horizontalCentered="1"/>
  <pageMargins left="0.70866141732283472" right="0.70866141732283472" top="0.39370078740157483" bottom="0.74803149606299213" header="0.31496062992125984" footer="0.31496062992125984"/>
  <pageSetup paperSize="141" scale="82"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opLeftCell="A65" workbookViewId="0">
      <selection activeCell="E86" sqref="E86:G86"/>
    </sheetView>
  </sheetViews>
  <sheetFormatPr baseColWidth="10" defaultColWidth="9.81640625" defaultRowHeight="14.5" x14ac:dyDescent="0.35"/>
  <cols>
    <col min="1" max="1" width="1.1796875" style="300" customWidth="1"/>
    <col min="2" max="2" width="51.36328125" style="300" customWidth="1"/>
    <col min="3" max="3" width="15" style="300" customWidth="1"/>
    <col min="4" max="4" width="16.1796875" style="300" customWidth="1"/>
    <col min="5" max="8" width="15" style="300" customWidth="1"/>
    <col min="9" max="16384" width="9.81640625" style="300"/>
  </cols>
  <sheetData>
    <row r="1" spans="1:8" ht="50.15" customHeight="1" x14ac:dyDescent="0.35">
      <c r="A1" s="360" t="s">
        <v>480</v>
      </c>
      <c r="B1" s="361"/>
      <c r="C1" s="361"/>
      <c r="D1" s="361"/>
      <c r="E1" s="361"/>
      <c r="F1" s="361"/>
      <c r="G1" s="361"/>
      <c r="H1" s="362"/>
    </row>
    <row r="2" spans="1:8" x14ac:dyDescent="0.35">
      <c r="A2" s="363" t="s">
        <v>229</v>
      </c>
      <c r="B2" s="364"/>
      <c r="C2" s="360" t="s">
        <v>200</v>
      </c>
      <c r="D2" s="361"/>
      <c r="E2" s="361"/>
      <c r="F2" s="361"/>
      <c r="G2" s="362"/>
      <c r="H2" s="369" t="s">
        <v>201</v>
      </c>
    </row>
    <row r="3" spans="1:8" ht="25" customHeight="1" x14ac:dyDescent="0.35">
      <c r="A3" s="365"/>
      <c r="B3" s="366"/>
      <c r="C3" s="304" t="s">
        <v>204</v>
      </c>
      <c r="D3" s="304" t="s">
        <v>205</v>
      </c>
      <c r="E3" s="304" t="s">
        <v>206</v>
      </c>
      <c r="F3" s="304" t="s">
        <v>208</v>
      </c>
      <c r="G3" s="304" t="s">
        <v>210</v>
      </c>
      <c r="H3" s="370"/>
    </row>
    <row r="4" spans="1:8" x14ac:dyDescent="0.35">
      <c r="A4" s="367"/>
      <c r="B4" s="368"/>
      <c r="C4" s="305">
        <v>1</v>
      </c>
      <c r="D4" s="305">
        <v>2</v>
      </c>
      <c r="E4" s="305" t="s">
        <v>213</v>
      </c>
      <c r="F4" s="305">
        <v>4</v>
      </c>
      <c r="G4" s="305">
        <v>5</v>
      </c>
      <c r="H4" s="305" t="s">
        <v>333</v>
      </c>
    </row>
    <row r="5" spans="1:8" x14ac:dyDescent="0.35">
      <c r="A5" s="299" t="s">
        <v>309</v>
      </c>
      <c r="B5" s="298"/>
      <c r="C5" s="297">
        <f>SUM(C6:C12)</f>
        <v>40089333.199999996</v>
      </c>
      <c r="D5" s="297">
        <f>SUM(D6:D12)</f>
        <v>43130302.43</v>
      </c>
      <c r="E5" s="297">
        <f>C5+D5</f>
        <v>83219635.629999995</v>
      </c>
      <c r="F5" s="297">
        <f>SUM(F6:F12)</f>
        <v>55474094.410000004</v>
      </c>
      <c r="G5" s="297">
        <f>SUM(G6:G12)</f>
        <v>55474094.410000004</v>
      </c>
      <c r="H5" s="297">
        <f>E5-F5</f>
        <v>27745541.219999991</v>
      </c>
    </row>
    <row r="6" spans="1:8" x14ac:dyDescent="0.35">
      <c r="A6" s="291">
        <v>1100</v>
      </c>
      <c r="B6" s="156" t="s">
        <v>334</v>
      </c>
      <c r="C6" s="224">
        <v>7193658.75</v>
      </c>
      <c r="D6" s="224">
        <v>7839650.7800000003</v>
      </c>
      <c r="E6" s="224">
        <f t="shared" ref="E6:E69" si="0">C6+D6</f>
        <v>15033309.530000001</v>
      </c>
      <c r="F6" s="224">
        <v>10142119.560000001</v>
      </c>
      <c r="G6" s="224">
        <v>10142119.560000001</v>
      </c>
      <c r="H6" s="224">
        <f t="shared" ref="H6:H69" si="1">E6-F6</f>
        <v>4891189.9700000007</v>
      </c>
    </row>
    <row r="7" spans="1:8" x14ac:dyDescent="0.35">
      <c r="A7" s="291">
        <v>1200</v>
      </c>
      <c r="B7" s="156" t="s">
        <v>310</v>
      </c>
      <c r="C7" s="224">
        <v>13854512.890000001</v>
      </c>
      <c r="D7" s="224">
        <v>15551972.880000001</v>
      </c>
      <c r="E7" s="224">
        <f t="shared" si="0"/>
        <v>29406485.770000003</v>
      </c>
      <c r="F7" s="224">
        <v>19285878.719999999</v>
      </c>
      <c r="G7" s="224">
        <v>19285878.719999999</v>
      </c>
      <c r="H7" s="224">
        <f t="shared" si="1"/>
        <v>10120607.050000004</v>
      </c>
    </row>
    <row r="8" spans="1:8" x14ac:dyDescent="0.35">
      <c r="A8" s="291">
        <v>1300</v>
      </c>
      <c r="B8" s="156" t="s">
        <v>335</v>
      </c>
      <c r="C8" s="224">
        <v>4571375.95</v>
      </c>
      <c r="D8" s="224">
        <v>3694223.87</v>
      </c>
      <c r="E8" s="224">
        <f t="shared" si="0"/>
        <v>8265599.8200000003</v>
      </c>
      <c r="F8" s="224">
        <v>4393180.1500000004</v>
      </c>
      <c r="G8" s="224">
        <v>4393180.1500000004</v>
      </c>
      <c r="H8" s="224">
        <f t="shared" si="1"/>
        <v>3872419.67</v>
      </c>
    </row>
    <row r="9" spans="1:8" x14ac:dyDescent="0.35">
      <c r="A9" s="291">
        <v>1400</v>
      </c>
      <c r="B9" s="156" t="s">
        <v>336</v>
      </c>
      <c r="C9" s="224">
        <v>6407968.8499999996</v>
      </c>
      <c r="D9" s="224">
        <v>7493888.29</v>
      </c>
      <c r="E9" s="224">
        <f t="shared" si="0"/>
        <v>13901857.140000001</v>
      </c>
      <c r="F9" s="224">
        <v>10243114.789999999</v>
      </c>
      <c r="G9" s="224">
        <v>10243114.789999999</v>
      </c>
      <c r="H9" s="224">
        <f t="shared" si="1"/>
        <v>3658742.3500000015</v>
      </c>
    </row>
    <row r="10" spans="1:8" x14ac:dyDescent="0.35">
      <c r="A10" s="291">
        <v>1500</v>
      </c>
      <c r="B10" s="156" t="s">
        <v>337</v>
      </c>
      <c r="C10" s="224">
        <v>7311816.7599999998</v>
      </c>
      <c r="D10" s="224">
        <v>8550566.6099999994</v>
      </c>
      <c r="E10" s="224">
        <f t="shared" si="0"/>
        <v>15862383.369999999</v>
      </c>
      <c r="F10" s="224">
        <v>10694126.42</v>
      </c>
      <c r="G10" s="224">
        <v>10694126.42</v>
      </c>
      <c r="H10" s="224">
        <f t="shared" si="1"/>
        <v>5168256.9499999993</v>
      </c>
    </row>
    <row r="11" spans="1:8" x14ac:dyDescent="0.35">
      <c r="A11" s="291">
        <v>1600</v>
      </c>
      <c r="B11" s="156" t="s">
        <v>338</v>
      </c>
      <c r="C11" s="224">
        <v>0</v>
      </c>
      <c r="D11" s="224">
        <v>0</v>
      </c>
      <c r="E11" s="224">
        <f t="shared" si="0"/>
        <v>0</v>
      </c>
      <c r="F11" s="224">
        <v>0</v>
      </c>
      <c r="G11" s="224">
        <v>0</v>
      </c>
      <c r="H11" s="224">
        <f t="shared" si="1"/>
        <v>0</v>
      </c>
    </row>
    <row r="12" spans="1:8" x14ac:dyDescent="0.35">
      <c r="A12" s="291">
        <v>1700</v>
      </c>
      <c r="B12" s="156" t="s">
        <v>339</v>
      </c>
      <c r="C12" s="224">
        <v>750000</v>
      </c>
      <c r="D12" s="224">
        <v>0</v>
      </c>
      <c r="E12" s="224">
        <f t="shared" si="0"/>
        <v>750000</v>
      </c>
      <c r="F12" s="224">
        <v>715674.77</v>
      </c>
      <c r="G12" s="224">
        <v>715674.77</v>
      </c>
      <c r="H12" s="224">
        <f t="shared" si="1"/>
        <v>34325.229999999981</v>
      </c>
    </row>
    <row r="13" spans="1:8" x14ac:dyDescent="0.35">
      <c r="A13" s="299" t="s">
        <v>340</v>
      </c>
      <c r="B13" s="298"/>
      <c r="C13" s="223">
        <f>SUM(C14:C22)</f>
        <v>3452302.97</v>
      </c>
      <c r="D13" s="223">
        <f>SUM(D14:D22)</f>
        <v>1280079.1399999999</v>
      </c>
      <c r="E13" s="223">
        <f t="shared" si="0"/>
        <v>4732382.1100000003</v>
      </c>
      <c r="F13" s="223">
        <f>SUM(F14:F22)</f>
        <v>1153838.6599999999</v>
      </c>
      <c r="G13" s="223">
        <f>SUM(G14:G22)</f>
        <v>1153838.6599999999</v>
      </c>
      <c r="H13" s="223">
        <f t="shared" si="1"/>
        <v>3578543.45</v>
      </c>
    </row>
    <row r="14" spans="1:8" x14ac:dyDescent="0.35">
      <c r="A14" s="291">
        <v>2100</v>
      </c>
      <c r="B14" s="156" t="s">
        <v>341</v>
      </c>
      <c r="C14" s="224">
        <v>801881.75</v>
      </c>
      <c r="D14" s="224">
        <v>326191.74</v>
      </c>
      <c r="E14" s="224">
        <f t="shared" si="0"/>
        <v>1128073.49</v>
      </c>
      <c r="F14" s="224">
        <v>396047.39</v>
      </c>
      <c r="G14" s="224">
        <v>396047.39</v>
      </c>
      <c r="H14" s="224">
        <f t="shared" si="1"/>
        <v>732026.1</v>
      </c>
    </row>
    <row r="15" spans="1:8" x14ac:dyDescent="0.35">
      <c r="A15" s="291">
        <v>2200</v>
      </c>
      <c r="B15" s="156" t="s">
        <v>342</v>
      </c>
      <c r="C15" s="224">
        <v>260139</v>
      </c>
      <c r="D15" s="224">
        <v>74829.009999999995</v>
      </c>
      <c r="E15" s="224">
        <f t="shared" si="0"/>
        <v>334968.01</v>
      </c>
      <c r="F15" s="224">
        <v>52066.69</v>
      </c>
      <c r="G15" s="224">
        <v>52066.69</v>
      </c>
      <c r="H15" s="224">
        <f t="shared" si="1"/>
        <v>282901.32</v>
      </c>
    </row>
    <row r="16" spans="1:8" x14ac:dyDescent="0.35">
      <c r="A16" s="291">
        <v>2300</v>
      </c>
      <c r="B16" s="156" t="s">
        <v>343</v>
      </c>
      <c r="C16" s="224">
        <v>500.04</v>
      </c>
      <c r="D16" s="224">
        <v>2500</v>
      </c>
      <c r="E16" s="224">
        <f t="shared" si="0"/>
        <v>3000.04</v>
      </c>
      <c r="F16" s="224">
        <v>0</v>
      </c>
      <c r="G16" s="224">
        <v>0</v>
      </c>
      <c r="H16" s="224">
        <f t="shared" si="1"/>
        <v>3000.04</v>
      </c>
    </row>
    <row r="17" spans="1:8" x14ac:dyDescent="0.35">
      <c r="A17" s="291">
        <v>2400</v>
      </c>
      <c r="B17" s="156" t="s">
        <v>344</v>
      </c>
      <c r="C17" s="224">
        <v>438916.37</v>
      </c>
      <c r="D17" s="224">
        <v>417634.63</v>
      </c>
      <c r="E17" s="224">
        <f t="shared" si="0"/>
        <v>856551</v>
      </c>
      <c r="F17" s="224">
        <v>243014.87</v>
      </c>
      <c r="G17" s="224">
        <v>243014.87</v>
      </c>
      <c r="H17" s="224">
        <f t="shared" si="1"/>
        <v>613536.13</v>
      </c>
    </row>
    <row r="18" spans="1:8" x14ac:dyDescent="0.35">
      <c r="A18" s="291">
        <v>2500</v>
      </c>
      <c r="B18" s="156" t="s">
        <v>345</v>
      </c>
      <c r="C18" s="224">
        <v>158508.35999999999</v>
      </c>
      <c r="D18" s="224">
        <v>151904.81</v>
      </c>
      <c r="E18" s="224">
        <f t="shared" si="0"/>
        <v>310413.17</v>
      </c>
      <c r="F18" s="224">
        <v>33268.54</v>
      </c>
      <c r="G18" s="224">
        <v>33268.54</v>
      </c>
      <c r="H18" s="224">
        <f t="shared" si="1"/>
        <v>277144.63</v>
      </c>
    </row>
    <row r="19" spans="1:8" x14ac:dyDescent="0.35">
      <c r="A19" s="291">
        <v>2600</v>
      </c>
      <c r="B19" s="156" t="s">
        <v>311</v>
      </c>
      <c r="C19" s="224">
        <v>1600439.84</v>
      </c>
      <c r="D19" s="224">
        <v>120661.35</v>
      </c>
      <c r="E19" s="224">
        <f t="shared" si="0"/>
        <v>1721101.1900000002</v>
      </c>
      <c r="F19" s="224">
        <v>299765.90000000002</v>
      </c>
      <c r="G19" s="224">
        <v>299765.90000000002</v>
      </c>
      <c r="H19" s="224">
        <f t="shared" si="1"/>
        <v>1421335.29</v>
      </c>
    </row>
    <row r="20" spans="1:8" x14ac:dyDescent="0.35">
      <c r="A20" s="291">
        <v>2700</v>
      </c>
      <c r="B20" s="156" t="s">
        <v>346</v>
      </c>
      <c r="C20" s="224">
        <v>30744.17</v>
      </c>
      <c r="D20" s="224">
        <v>31244.17</v>
      </c>
      <c r="E20" s="224">
        <f t="shared" si="0"/>
        <v>61988.34</v>
      </c>
      <c r="F20" s="224">
        <v>24218.12</v>
      </c>
      <c r="G20" s="224">
        <v>24218.12</v>
      </c>
      <c r="H20" s="224">
        <f t="shared" si="1"/>
        <v>37770.22</v>
      </c>
    </row>
    <row r="21" spans="1:8" x14ac:dyDescent="0.35">
      <c r="A21" s="291">
        <v>2800</v>
      </c>
      <c r="B21" s="156" t="s">
        <v>347</v>
      </c>
      <c r="C21" s="224">
        <v>0</v>
      </c>
      <c r="D21" s="224">
        <v>0</v>
      </c>
      <c r="E21" s="224">
        <f t="shared" si="0"/>
        <v>0</v>
      </c>
      <c r="F21" s="224">
        <v>0</v>
      </c>
      <c r="G21" s="224">
        <v>0</v>
      </c>
      <c r="H21" s="224">
        <f t="shared" si="1"/>
        <v>0</v>
      </c>
    </row>
    <row r="22" spans="1:8" x14ac:dyDescent="0.35">
      <c r="A22" s="291">
        <v>2900</v>
      </c>
      <c r="B22" s="156" t="s">
        <v>348</v>
      </c>
      <c r="C22" s="224">
        <v>161173.44</v>
      </c>
      <c r="D22" s="224">
        <v>155113.43</v>
      </c>
      <c r="E22" s="224">
        <f t="shared" si="0"/>
        <v>316286.87</v>
      </c>
      <c r="F22" s="224">
        <v>105457.15</v>
      </c>
      <c r="G22" s="224">
        <v>105457.15</v>
      </c>
      <c r="H22" s="224">
        <f t="shared" si="1"/>
        <v>210829.72</v>
      </c>
    </row>
    <row r="23" spans="1:8" x14ac:dyDescent="0.35">
      <c r="A23" s="299" t="s">
        <v>312</v>
      </c>
      <c r="B23" s="298"/>
      <c r="C23" s="223">
        <f>SUM(C24:C32)</f>
        <v>16283486.149999999</v>
      </c>
      <c r="D23" s="223">
        <f>SUM(D24:D32)</f>
        <v>4437834.95</v>
      </c>
      <c r="E23" s="223">
        <f t="shared" si="0"/>
        <v>20721321.099999998</v>
      </c>
      <c r="F23" s="223">
        <f>SUM(F24:F32)</f>
        <v>8352652.4900000002</v>
      </c>
      <c r="G23" s="223">
        <f>SUM(G24:G32)</f>
        <v>8352652.4900000002</v>
      </c>
      <c r="H23" s="223">
        <f t="shared" si="1"/>
        <v>12368668.609999998</v>
      </c>
    </row>
    <row r="24" spans="1:8" x14ac:dyDescent="0.35">
      <c r="A24" s="291">
        <v>3100</v>
      </c>
      <c r="B24" s="156" t="s">
        <v>313</v>
      </c>
      <c r="C24" s="224">
        <v>3062181.65</v>
      </c>
      <c r="D24" s="224">
        <v>529012.56999999995</v>
      </c>
      <c r="E24" s="224">
        <f t="shared" si="0"/>
        <v>3591194.2199999997</v>
      </c>
      <c r="F24" s="224">
        <v>1936708.78</v>
      </c>
      <c r="G24" s="224">
        <v>1936708.78</v>
      </c>
      <c r="H24" s="224">
        <f t="shared" si="1"/>
        <v>1654485.4399999997</v>
      </c>
    </row>
    <row r="25" spans="1:8" x14ac:dyDescent="0.35">
      <c r="A25" s="291">
        <v>3200</v>
      </c>
      <c r="B25" s="156" t="s">
        <v>349</v>
      </c>
      <c r="C25" s="224">
        <v>100900.82</v>
      </c>
      <c r="D25" s="224">
        <v>350267.49</v>
      </c>
      <c r="E25" s="224">
        <f t="shared" si="0"/>
        <v>451168.31</v>
      </c>
      <c r="F25" s="224">
        <v>29549</v>
      </c>
      <c r="G25" s="224">
        <v>29549</v>
      </c>
      <c r="H25" s="224">
        <f t="shared" si="1"/>
        <v>421619.31</v>
      </c>
    </row>
    <row r="26" spans="1:8" x14ac:dyDescent="0.35">
      <c r="A26" s="291">
        <v>3300</v>
      </c>
      <c r="B26" s="156" t="s">
        <v>350</v>
      </c>
      <c r="C26" s="224">
        <v>4494046.42</v>
      </c>
      <c r="D26" s="224">
        <v>972955.28</v>
      </c>
      <c r="E26" s="224">
        <f t="shared" si="0"/>
        <v>5467001.7000000002</v>
      </c>
      <c r="F26" s="224">
        <v>1773597.82</v>
      </c>
      <c r="G26" s="224">
        <v>1773597.82</v>
      </c>
      <c r="H26" s="224">
        <f t="shared" si="1"/>
        <v>3693403.88</v>
      </c>
    </row>
    <row r="27" spans="1:8" x14ac:dyDescent="0.35">
      <c r="A27" s="291">
        <v>3400</v>
      </c>
      <c r="B27" s="156" t="s">
        <v>351</v>
      </c>
      <c r="C27" s="224">
        <v>1506459.46</v>
      </c>
      <c r="D27" s="224">
        <v>92074.13</v>
      </c>
      <c r="E27" s="224">
        <f t="shared" si="0"/>
        <v>1598533.5899999999</v>
      </c>
      <c r="F27" s="224">
        <v>565450.85</v>
      </c>
      <c r="G27" s="224">
        <v>565450.85</v>
      </c>
      <c r="H27" s="224">
        <f t="shared" si="1"/>
        <v>1033082.7399999999</v>
      </c>
    </row>
    <row r="28" spans="1:8" x14ac:dyDescent="0.35">
      <c r="A28" s="291">
        <v>3500</v>
      </c>
      <c r="B28" s="156" t="s">
        <v>352</v>
      </c>
      <c r="C28" s="224">
        <v>3843367.56</v>
      </c>
      <c r="D28" s="224">
        <v>871744.46</v>
      </c>
      <c r="E28" s="224">
        <f t="shared" si="0"/>
        <v>4715112.0199999996</v>
      </c>
      <c r="F28" s="224">
        <v>2492825.21</v>
      </c>
      <c r="G28" s="224">
        <v>2492825.21</v>
      </c>
      <c r="H28" s="224">
        <f t="shared" si="1"/>
        <v>2222286.8099999996</v>
      </c>
    </row>
    <row r="29" spans="1:8" x14ac:dyDescent="0.35">
      <c r="A29" s="291">
        <v>3600</v>
      </c>
      <c r="B29" s="156" t="s">
        <v>353</v>
      </c>
      <c r="C29" s="224">
        <v>168340.52</v>
      </c>
      <c r="D29" s="224">
        <v>164840.51999999999</v>
      </c>
      <c r="E29" s="224">
        <f t="shared" si="0"/>
        <v>333181.03999999998</v>
      </c>
      <c r="F29" s="224">
        <v>189715.57</v>
      </c>
      <c r="G29" s="224">
        <v>189715.57</v>
      </c>
      <c r="H29" s="224">
        <f t="shared" si="1"/>
        <v>143465.46999999997</v>
      </c>
    </row>
    <row r="30" spans="1:8" x14ac:dyDescent="0.35">
      <c r="A30" s="291">
        <v>3700</v>
      </c>
      <c r="B30" s="156" t="s">
        <v>354</v>
      </c>
      <c r="C30" s="224">
        <v>412872.76</v>
      </c>
      <c r="D30" s="224">
        <v>370050.76</v>
      </c>
      <c r="E30" s="224">
        <f t="shared" si="0"/>
        <v>782923.52</v>
      </c>
      <c r="F30" s="224">
        <v>134039.29</v>
      </c>
      <c r="G30" s="224">
        <v>134039.29</v>
      </c>
      <c r="H30" s="224">
        <f t="shared" si="1"/>
        <v>648884.23</v>
      </c>
    </row>
    <row r="31" spans="1:8" x14ac:dyDescent="0.35">
      <c r="A31" s="291">
        <v>3800</v>
      </c>
      <c r="B31" s="156" t="s">
        <v>314</v>
      </c>
      <c r="C31" s="224">
        <v>652718.93999999994</v>
      </c>
      <c r="D31" s="224">
        <v>165170.4</v>
      </c>
      <c r="E31" s="224">
        <f t="shared" si="0"/>
        <v>817889.34</v>
      </c>
      <c r="F31" s="224">
        <v>42107.64</v>
      </c>
      <c r="G31" s="224">
        <v>42107.64</v>
      </c>
      <c r="H31" s="224">
        <f t="shared" si="1"/>
        <v>775781.7</v>
      </c>
    </row>
    <row r="32" spans="1:8" x14ac:dyDescent="0.35">
      <c r="A32" s="291">
        <v>3900</v>
      </c>
      <c r="B32" s="156" t="s">
        <v>285</v>
      </c>
      <c r="C32" s="224">
        <v>2042598.02</v>
      </c>
      <c r="D32" s="224">
        <v>921719.34</v>
      </c>
      <c r="E32" s="224">
        <f t="shared" si="0"/>
        <v>2964317.36</v>
      </c>
      <c r="F32" s="224">
        <v>1188658.33</v>
      </c>
      <c r="G32" s="224">
        <v>1188658.33</v>
      </c>
      <c r="H32" s="224">
        <f t="shared" si="1"/>
        <v>1775659.0299999998</v>
      </c>
    </row>
    <row r="33" spans="1:8" x14ac:dyDescent="0.35">
      <c r="A33" s="299" t="s">
        <v>355</v>
      </c>
      <c r="B33" s="298"/>
      <c r="C33" s="223">
        <f>SUM(C34:C42)</f>
        <v>776540</v>
      </c>
      <c r="D33" s="223">
        <f>SUM(D34:D42)</f>
        <v>195168.38</v>
      </c>
      <c r="E33" s="223">
        <f t="shared" si="0"/>
        <v>971708.38</v>
      </c>
      <c r="F33" s="223">
        <f>SUM(F34:F42)</f>
        <v>376002.38</v>
      </c>
      <c r="G33" s="223">
        <f>SUM(G34:G42)</f>
        <v>376002.38</v>
      </c>
      <c r="H33" s="223">
        <f t="shared" si="1"/>
        <v>595706</v>
      </c>
    </row>
    <row r="34" spans="1:8" x14ac:dyDescent="0.35">
      <c r="A34" s="291">
        <v>4100</v>
      </c>
      <c r="B34" s="156" t="s">
        <v>356</v>
      </c>
      <c r="C34" s="224">
        <v>0</v>
      </c>
      <c r="D34" s="224">
        <v>0</v>
      </c>
      <c r="E34" s="224">
        <f t="shared" si="0"/>
        <v>0</v>
      </c>
      <c r="F34" s="224">
        <v>0</v>
      </c>
      <c r="G34" s="224">
        <v>0</v>
      </c>
      <c r="H34" s="224">
        <f t="shared" si="1"/>
        <v>0</v>
      </c>
    </row>
    <row r="35" spans="1:8" x14ac:dyDescent="0.35">
      <c r="A35" s="291">
        <v>4200</v>
      </c>
      <c r="B35" s="156" t="s">
        <v>357</v>
      </c>
      <c r="C35" s="224">
        <v>0</v>
      </c>
      <c r="D35" s="224">
        <v>0</v>
      </c>
      <c r="E35" s="224">
        <f t="shared" si="0"/>
        <v>0</v>
      </c>
      <c r="F35" s="224">
        <v>0</v>
      </c>
      <c r="G35" s="224">
        <v>0</v>
      </c>
      <c r="H35" s="224">
        <f t="shared" si="1"/>
        <v>0</v>
      </c>
    </row>
    <row r="36" spans="1:8" x14ac:dyDescent="0.35">
      <c r="A36" s="291">
        <v>4300</v>
      </c>
      <c r="B36" s="156" t="s">
        <v>315</v>
      </c>
      <c r="C36" s="224">
        <v>0</v>
      </c>
      <c r="D36" s="224">
        <v>0</v>
      </c>
      <c r="E36" s="224">
        <f t="shared" si="0"/>
        <v>0</v>
      </c>
      <c r="F36" s="224">
        <v>0</v>
      </c>
      <c r="G36" s="224">
        <v>0</v>
      </c>
      <c r="H36" s="224">
        <f t="shared" si="1"/>
        <v>0</v>
      </c>
    </row>
    <row r="37" spans="1:8" x14ac:dyDescent="0.35">
      <c r="A37" s="291">
        <v>4400</v>
      </c>
      <c r="B37" s="156" t="s">
        <v>358</v>
      </c>
      <c r="C37" s="224">
        <v>776540</v>
      </c>
      <c r="D37" s="224">
        <v>195168.38</v>
      </c>
      <c r="E37" s="224">
        <f t="shared" si="0"/>
        <v>971708.38</v>
      </c>
      <c r="F37" s="224">
        <v>376002.38</v>
      </c>
      <c r="G37" s="224">
        <v>376002.38</v>
      </c>
      <c r="H37" s="224">
        <f t="shared" si="1"/>
        <v>595706</v>
      </c>
    </row>
    <row r="38" spans="1:8" x14ac:dyDescent="0.35">
      <c r="A38" s="291">
        <v>4500</v>
      </c>
      <c r="B38" s="156" t="s">
        <v>359</v>
      </c>
      <c r="C38" s="224">
        <v>0</v>
      </c>
      <c r="D38" s="224">
        <v>0</v>
      </c>
      <c r="E38" s="224">
        <f t="shared" si="0"/>
        <v>0</v>
      </c>
      <c r="F38" s="224">
        <v>0</v>
      </c>
      <c r="G38" s="224">
        <v>0</v>
      </c>
      <c r="H38" s="224">
        <f t="shared" si="1"/>
        <v>0</v>
      </c>
    </row>
    <row r="39" spans="1:8" x14ac:dyDescent="0.35">
      <c r="A39" s="291">
        <v>4600</v>
      </c>
      <c r="B39" s="156" t="s">
        <v>360</v>
      </c>
      <c r="C39" s="224">
        <v>0</v>
      </c>
      <c r="D39" s="224">
        <v>0</v>
      </c>
      <c r="E39" s="224">
        <f t="shared" si="0"/>
        <v>0</v>
      </c>
      <c r="F39" s="224">
        <v>0</v>
      </c>
      <c r="G39" s="224">
        <v>0</v>
      </c>
      <c r="H39" s="224">
        <f t="shared" si="1"/>
        <v>0</v>
      </c>
    </row>
    <row r="40" spans="1:8" x14ac:dyDescent="0.35">
      <c r="A40" s="291">
        <v>4700</v>
      </c>
      <c r="B40" s="156" t="s">
        <v>361</v>
      </c>
      <c r="C40" s="224">
        <v>0</v>
      </c>
      <c r="D40" s="224">
        <v>0</v>
      </c>
      <c r="E40" s="224">
        <f t="shared" si="0"/>
        <v>0</v>
      </c>
      <c r="F40" s="224">
        <v>0</v>
      </c>
      <c r="G40" s="224">
        <v>0</v>
      </c>
      <c r="H40" s="224">
        <f t="shared" si="1"/>
        <v>0</v>
      </c>
    </row>
    <row r="41" spans="1:8" x14ac:dyDescent="0.35">
      <c r="A41" s="291">
        <v>4800</v>
      </c>
      <c r="B41" s="156" t="s">
        <v>362</v>
      </c>
      <c r="C41" s="224">
        <v>0</v>
      </c>
      <c r="D41" s="224">
        <v>0</v>
      </c>
      <c r="E41" s="224">
        <f t="shared" si="0"/>
        <v>0</v>
      </c>
      <c r="F41" s="224">
        <v>0</v>
      </c>
      <c r="G41" s="224">
        <v>0</v>
      </c>
      <c r="H41" s="224">
        <f t="shared" si="1"/>
        <v>0</v>
      </c>
    </row>
    <row r="42" spans="1:8" x14ac:dyDescent="0.35">
      <c r="A42" s="291">
        <v>4900</v>
      </c>
      <c r="B42" s="156" t="s">
        <v>363</v>
      </c>
      <c r="C42" s="224">
        <v>0</v>
      </c>
      <c r="D42" s="224">
        <v>0</v>
      </c>
      <c r="E42" s="224">
        <f t="shared" si="0"/>
        <v>0</v>
      </c>
      <c r="F42" s="224">
        <v>0</v>
      </c>
      <c r="G42" s="224">
        <v>0</v>
      </c>
      <c r="H42" s="224">
        <f t="shared" si="1"/>
        <v>0</v>
      </c>
    </row>
    <row r="43" spans="1:8" x14ac:dyDescent="0.35">
      <c r="A43" s="299" t="s">
        <v>364</v>
      </c>
      <c r="B43" s="298"/>
      <c r="C43" s="223">
        <f>SUM(C44:C52)</f>
        <v>44500</v>
      </c>
      <c r="D43" s="223">
        <f>SUM(D44:D52)</f>
        <v>5148376.58</v>
      </c>
      <c r="E43" s="223">
        <f t="shared" si="0"/>
        <v>5192876.58</v>
      </c>
      <c r="F43" s="223">
        <f>SUM(F44:F52)</f>
        <v>217978.02000000002</v>
      </c>
      <c r="G43" s="223">
        <f>SUM(G44:G52)</f>
        <v>217978.02000000002</v>
      </c>
      <c r="H43" s="223">
        <f t="shared" si="1"/>
        <v>4974898.5600000005</v>
      </c>
    </row>
    <row r="44" spans="1:8" x14ac:dyDescent="0.35">
      <c r="A44" s="291">
        <v>5100</v>
      </c>
      <c r="B44" s="156" t="s">
        <v>365</v>
      </c>
      <c r="C44" s="224">
        <v>27000</v>
      </c>
      <c r="D44" s="224">
        <v>4229377.83</v>
      </c>
      <c r="E44" s="224">
        <f t="shared" si="0"/>
        <v>4256377.83</v>
      </c>
      <c r="F44" s="224">
        <v>170746.66</v>
      </c>
      <c r="G44" s="224">
        <v>170746.66</v>
      </c>
      <c r="H44" s="224">
        <f t="shared" si="1"/>
        <v>4085631.17</v>
      </c>
    </row>
    <row r="45" spans="1:8" x14ac:dyDescent="0.35">
      <c r="A45" s="291">
        <v>5200</v>
      </c>
      <c r="B45" s="156" t="s">
        <v>366</v>
      </c>
      <c r="C45" s="224">
        <v>0</v>
      </c>
      <c r="D45" s="224">
        <v>0</v>
      </c>
      <c r="E45" s="224">
        <f t="shared" si="0"/>
        <v>0</v>
      </c>
      <c r="F45" s="224">
        <v>0</v>
      </c>
      <c r="G45" s="224">
        <v>0</v>
      </c>
      <c r="H45" s="224">
        <f t="shared" si="1"/>
        <v>0</v>
      </c>
    </row>
    <row r="46" spans="1:8" x14ac:dyDescent="0.35">
      <c r="A46" s="291">
        <v>5300</v>
      </c>
      <c r="B46" s="156" t="s">
        <v>367</v>
      </c>
      <c r="C46" s="224">
        <v>0</v>
      </c>
      <c r="D46" s="224">
        <v>0</v>
      </c>
      <c r="E46" s="224">
        <f t="shared" si="0"/>
        <v>0</v>
      </c>
      <c r="F46" s="224">
        <v>0</v>
      </c>
      <c r="G46" s="224">
        <v>0</v>
      </c>
      <c r="H46" s="224">
        <f t="shared" si="1"/>
        <v>0</v>
      </c>
    </row>
    <row r="47" spans="1:8" x14ac:dyDescent="0.35">
      <c r="A47" s="291">
        <v>5400</v>
      </c>
      <c r="B47" s="156" t="s">
        <v>368</v>
      </c>
      <c r="C47" s="224">
        <v>0</v>
      </c>
      <c r="D47" s="224">
        <v>0</v>
      </c>
      <c r="E47" s="224">
        <f t="shared" si="0"/>
        <v>0</v>
      </c>
      <c r="F47" s="224">
        <v>0</v>
      </c>
      <c r="G47" s="224">
        <v>0</v>
      </c>
      <c r="H47" s="224">
        <f t="shared" si="1"/>
        <v>0</v>
      </c>
    </row>
    <row r="48" spans="1:8" x14ac:dyDescent="0.35">
      <c r="A48" s="291">
        <v>5500</v>
      </c>
      <c r="B48" s="156" t="s">
        <v>369</v>
      </c>
      <c r="C48" s="224">
        <v>0</v>
      </c>
      <c r="D48" s="224">
        <v>0</v>
      </c>
      <c r="E48" s="224">
        <f t="shared" si="0"/>
        <v>0</v>
      </c>
      <c r="F48" s="224">
        <v>0</v>
      </c>
      <c r="G48" s="224">
        <v>0</v>
      </c>
      <c r="H48" s="224">
        <f t="shared" si="1"/>
        <v>0</v>
      </c>
    </row>
    <row r="49" spans="1:8" x14ac:dyDescent="0.35">
      <c r="A49" s="291">
        <v>5600</v>
      </c>
      <c r="B49" s="156" t="s">
        <v>370</v>
      </c>
      <c r="C49" s="224">
        <v>17500</v>
      </c>
      <c r="D49" s="224">
        <v>918998.75</v>
      </c>
      <c r="E49" s="224">
        <f t="shared" si="0"/>
        <v>936498.75</v>
      </c>
      <c r="F49" s="224">
        <v>47231.360000000001</v>
      </c>
      <c r="G49" s="224">
        <v>47231.360000000001</v>
      </c>
      <c r="H49" s="224">
        <f t="shared" si="1"/>
        <v>889267.39</v>
      </c>
    </row>
    <row r="50" spans="1:8" x14ac:dyDescent="0.35">
      <c r="A50" s="291">
        <v>5700</v>
      </c>
      <c r="B50" s="156" t="s">
        <v>371</v>
      </c>
      <c r="C50" s="224">
        <v>0</v>
      </c>
      <c r="D50" s="224">
        <v>0</v>
      </c>
      <c r="E50" s="224">
        <f t="shared" si="0"/>
        <v>0</v>
      </c>
      <c r="F50" s="224">
        <v>0</v>
      </c>
      <c r="G50" s="224">
        <v>0</v>
      </c>
      <c r="H50" s="224">
        <f t="shared" si="1"/>
        <v>0</v>
      </c>
    </row>
    <row r="51" spans="1:8" x14ac:dyDescent="0.35">
      <c r="A51" s="291">
        <v>5800</v>
      </c>
      <c r="B51" s="156" t="s">
        <v>372</v>
      </c>
      <c r="C51" s="224">
        <v>0</v>
      </c>
      <c r="D51" s="224">
        <v>0</v>
      </c>
      <c r="E51" s="224">
        <f t="shared" si="0"/>
        <v>0</v>
      </c>
      <c r="F51" s="224">
        <v>0</v>
      </c>
      <c r="G51" s="224">
        <v>0</v>
      </c>
      <c r="H51" s="224">
        <f t="shared" si="1"/>
        <v>0</v>
      </c>
    </row>
    <row r="52" spans="1:8" x14ac:dyDescent="0.35">
      <c r="A52" s="291">
        <v>5900</v>
      </c>
      <c r="B52" s="156" t="s">
        <v>373</v>
      </c>
      <c r="C52" s="224">
        <v>0</v>
      </c>
      <c r="D52" s="224">
        <v>0</v>
      </c>
      <c r="E52" s="224">
        <f t="shared" si="0"/>
        <v>0</v>
      </c>
      <c r="F52" s="224">
        <v>0</v>
      </c>
      <c r="G52" s="224">
        <v>0</v>
      </c>
      <c r="H52" s="224">
        <f t="shared" si="1"/>
        <v>0</v>
      </c>
    </row>
    <row r="53" spans="1:8" x14ac:dyDescent="0.35">
      <c r="A53" s="299" t="s">
        <v>374</v>
      </c>
      <c r="B53" s="298"/>
      <c r="C53" s="223">
        <f>SUM(C54:C56)</f>
        <v>0</v>
      </c>
      <c r="D53" s="223">
        <f>SUM(D54:D56)</f>
        <v>1700000</v>
      </c>
      <c r="E53" s="223">
        <f t="shared" si="0"/>
        <v>1700000</v>
      </c>
      <c r="F53" s="223">
        <f>SUM(F54:F56)</f>
        <v>1647196.38</v>
      </c>
      <c r="G53" s="223">
        <f>SUM(G54:G56)</f>
        <v>1647196.38</v>
      </c>
      <c r="H53" s="223">
        <f t="shared" si="1"/>
        <v>52803.620000000112</v>
      </c>
    </row>
    <row r="54" spans="1:8" x14ac:dyDescent="0.35">
      <c r="A54" s="291">
        <v>6100</v>
      </c>
      <c r="B54" s="156" t="s">
        <v>375</v>
      </c>
      <c r="C54" s="224">
        <v>0</v>
      </c>
      <c r="D54" s="224">
        <v>0</v>
      </c>
      <c r="E54" s="224">
        <f t="shared" si="0"/>
        <v>0</v>
      </c>
      <c r="F54" s="224">
        <v>0</v>
      </c>
      <c r="G54" s="224">
        <v>0</v>
      </c>
      <c r="H54" s="224">
        <f t="shared" si="1"/>
        <v>0</v>
      </c>
    </row>
    <row r="55" spans="1:8" x14ac:dyDescent="0.35">
      <c r="A55" s="291">
        <v>6200</v>
      </c>
      <c r="B55" s="156" t="s">
        <v>376</v>
      </c>
      <c r="C55" s="224">
        <v>0</v>
      </c>
      <c r="D55" s="224">
        <v>1700000</v>
      </c>
      <c r="E55" s="224">
        <f t="shared" si="0"/>
        <v>1700000</v>
      </c>
      <c r="F55" s="224">
        <v>1647196.38</v>
      </c>
      <c r="G55" s="224">
        <v>1647196.38</v>
      </c>
      <c r="H55" s="224">
        <f t="shared" si="1"/>
        <v>52803.620000000112</v>
      </c>
    </row>
    <row r="56" spans="1:8" x14ac:dyDescent="0.35">
      <c r="A56" s="291">
        <v>6300</v>
      </c>
      <c r="B56" s="156" t="s">
        <v>377</v>
      </c>
      <c r="C56" s="224">
        <v>0</v>
      </c>
      <c r="D56" s="224">
        <v>0</v>
      </c>
      <c r="E56" s="224">
        <f t="shared" si="0"/>
        <v>0</v>
      </c>
      <c r="F56" s="224">
        <v>0</v>
      </c>
      <c r="G56" s="224">
        <v>0</v>
      </c>
      <c r="H56" s="224">
        <f t="shared" si="1"/>
        <v>0</v>
      </c>
    </row>
    <row r="57" spans="1:8" x14ac:dyDescent="0.35">
      <c r="A57" s="299" t="s">
        <v>378</v>
      </c>
      <c r="B57" s="298"/>
      <c r="C57" s="223">
        <f>SUM(C58:C64)</f>
        <v>0</v>
      </c>
      <c r="D57" s="223">
        <f>SUM(D58:D64)</f>
        <v>0</v>
      </c>
      <c r="E57" s="223">
        <f t="shared" si="0"/>
        <v>0</v>
      </c>
      <c r="F57" s="223">
        <f>SUM(F58:F64)</f>
        <v>0</v>
      </c>
      <c r="G57" s="223">
        <f>SUM(G58:G64)</f>
        <v>0</v>
      </c>
      <c r="H57" s="223">
        <f t="shared" si="1"/>
        <v>0</v>
      </c>
    </row>
    <row r="58" spans="1:8" x14ac:dyDescent="0.35">
      <c r="A58" s="291">
        <v>7100</v>
      </c>
      <c r="B58" s="156" t="s">
        <v>379</v>
      </c>
      <c r="C58" s="224">
        <v>0</v>
      </c>
      <c r="D58" s="224">
        <v>0</v>
      </c>
      <c r="E58" s="224">
        <f t="shared" si="0"/>
        <v>0</v>
      </c>
      <c r="F58" s="224">
        <v>0</v>
      </c>
      <c r="G58" s="224">
        <v>0</v>
      </c>
      <c r="H58" s="224">
        <f t="shared" si="1"/>
        <v>0</v>
      </c>
    </row>
    <row r="59" spans="1:8" x14ac:dyDescent="0.35">
      <c r="A59" s="291">
        <v>7200</v>
      </c>
      <c r="B59" s="156" t="s">
        <v>380</v>
      </c>
      <c r="C59" s="224">
        <v>0</v>
      </c>
      <c r="D59" s="224">
        <v>0</v>
      </c>
      <c r="E59" s="224">
        <f t="shared" si="0"/>
        <v>0</v>
      </c>
      <c r="F59" s="224">
        <v>0</v>
      </c>
      <c r="G59" s="224">
        <v>0</v>
      </c>
      <c r="H59" s="224">
        <f t="shared" si="1"/>
        <v>0</v>
      </c>
    </row>
    <row r="60" spans="1:8" x14ac:dyDescent="0.35">
      <c r="A60" s="291">
        <v>7300</v>
      </c>
      <c r="B60" s="156" t="s">
        <v>381</v>
      </c>
      <c r="C60" s="224">
        <v>0</v>
      </c>
      <c r="D60" s="224">
        <v>0</v>
      </c>
      <c r="E60" s="224">
        <f t="shared" si="0"/>
        <v>0</v>
      </c>
      <c r="F60" s="224">
        <v>0</v>
      </c>
      <c r="G60" s="224">
        <v>0</v>
      </c>
      <c r="H60" s="224">
        <f t="shared" si="1"/>
        <v>0</v>
      </c>
    </row>
    <row r="61" spans="1:8" x14ac:dyDescent="0.35">
      <c r="A61" s="291">
        <v>7400</v>
      </c>
      <c r="B61" s="156" t="s">
        <v>382</v>
      </c>
      <c r="C61" s="224">
        <v>0</v>
      </c>
      <c r="D61" s="224">
        <v>0</v>
      </c>
      <c r="E61" s="224">
        <f t="shared" si="0"/>
        <v>0</v>
      </c>
      <c r="F61" s="224">
        <v>0</v>
      </c>
      <c r="G61" s="224">
        <v>0</v>
      </c>
      <c r="H61" s="224">
        <f t="shared" si="1"/>
        <v>0</v>
      </c>
    </row>
    <row r="62" spans="1:8" x14ac:dyDescent="0.35">
      <c r="A62" s="291">
        <v>7500</v>
      </c>
      <c r="B62" s="156" t="s">
        <v>383</v>
      </c>
      <c r="C62" s="224">
        <v>0</v>
      </c>
      <c r="D62" s="224">
        <v>0</v>
      </c>
      <c r="E62" s="224">
        <f t="shared" si="0"/>
        <v>0</v>
      </c>
      <c r="F62" s="224">
        <v>0</v>
      </c>
      <c r="G62" s="224">
        <v>0</v>
      </c>
      <c r="H62" s="224">
        <f t="shared" si="1"/>
        <v>0</v>
      </c>
    </row>
    <row r="63" spans="1:8" x14ac:dyDescent="0.35">
      <c r="A63" s="291">
        <v>7600</v>
      </c>
      <c r="B63" s="156" t="s">
        <v>384</v>
      </c>
      <c r="C63" s="224">
        <v>0</v>
      </c>
      <c r="D63" s="224">
        <v>0</v>
      </c>
      <c r="E63" s="224">
        <f t="shared" si="0"/>
        <v>0</v>
      </c>
      <c r="F63" s="224">
        <v>0</v>
      </c>
      <c r="G63" s="224">
        <v>0</v>
      </c>
      <c r="H63" s="224">
        <f t="shared" si="1"/>
        <v>0</v>
      </c>
    </row>
    <row r="64" spans="1:8" x14ac:dyDescent="0.35">
      <c r="A64" s="291">
        <v>7900</v>
      </c>
      <c r="B64" s="156" t="s">
        <v>385</v>
      </c>
      <c r="C64" s="224">
        <v>0</v>
      </c>
      <c r="D64" s="224">
        <v>0</v>
      </c>
      <c r="E64" s="224">
        <f t="shared" si="0"/>
        <v>0</v>
      </c>
      <c r="F64" s="224">
        <v>0</v>
      </c>
      <c r="G64" s="224">
        <v>0</v>
      </c>
      <c r="H64" s="224">
        <f t="shared" si="1"/>
        <v>0</v>
      </c>
    </row>
    <row r="65" spans="1:8" x14ac:dyDescent="0.35">
      <c r="A65" s="299" t="s">
        <v>386</v>
      </c>
      <c r="B65" s="298"/>
      <c r="C65" s="223">
        <f>SUM(C66:C68)</f>
        <v>0</v>
      </c>
      <c r="D65" s="223">
        <f>SUM(D66:D68)</f>
        <v>0</v>
      </c>
      <c r="E65" s="223">
        <f t="shared" si="0"/>
        <v>0</v>
      </c>
      <c r="F65" s="223">
        <f>SUM(F66:F68)</f>
        <v>0</v>
      </c>
      <c r="G65" s="223">
        <f>SUM(G66:G68)</f>
        <v>0</v>
      </c>
      <c r="H65" s="223">
        <f t="shared" si="1"/>
        <v>0</v>
      </c>
    </row>
    <row r="66" spans="1:8" x14ac:dyDescent="0.35">
      <c r="A66" s="291">
        <v>8100</v>
      </c>
      <c r="B66" s="156" t="s">
        <v>387</v>
      </c>
      <c r="C66" s="224">
        <v>0</v>
      </c>
      <c r="D66" s="224">
        <v>0</v>
      </c>
      <c r="E66" s="224">
        <f t="shared" si="0"/>
        <v>0</v>
      </c>
      <c r="F66" s="224">
        <v>0</v>
      </c>
      <c r="G66" s="224">
        <v>0</v>
      </c>
      <c r="H66" s="224">
        <f t="shared" si="1"/>
        <v>0</v>
      </c>
    </row>
    <row r="67" spans="1:8" x14ac:dyDescent="0.35">
      <c r="A67" s="291">
        <v>8300</v>
      </c>
      <c r="B67" s="156" t="s">
        <v>388</v>
      </c>
      <c r="C67" s="224">
        <v>0</v>
      </c>
      <c r="D67" s="224">
        <v>0</v>
      </c>
      <c r="E67" s="224">
        <f t="shared" si="0"/>
        <v>0</v>
      </c>
      <c r="F67" s="224">
        <v>0</v>
      </c>
      <c r="G67" s="224">
        <v>0</v>
      </c>
      <c r="H67" s="224">
        <f t="shared" si="1"/>
        <v>0</v>
      </c>
    </row>
    <row r="68" spans="1:8" x14ac:dyDescent="0.35">
      <c r="A68" s="291">
        <v>8500</v>
      </c>
      <c r="B68" s="156" t="s">
        <v>389</v>
      </c>
      <c r="C68" s="224">
        <v>0</v>
      </c>
      <c r="D68" s="224">
        <v>0</v>
      </c>
      <c r="E68" s="224">
        <f t="shared" si="0"/>
        <v>0</v>
      </c>
      <c r="F68" s="224">
        <v>0</v>
      </c>
      <c r="G68" s="224">
        <v>0</v>
      </c>
      <c r="H68" s="224">
        <f t="shared" si="1"/>
        <v>0</v>
      </c>
    </row>
    <row r="69" spans="1:8" x14ac:dyDescent="0.35">
      <c r="A69" s="299" t="s">
        <v>390</v>
      </c>
      <c r="B69" s="298"/>
      <c r="C69" s="223">
        <f>SUM(C70:C76)</f>
        <v>0</v>
      </c>
      <c r="D69" s="223">
        <f>SUM(D70:D76)</f>
        <v>0</v>
      </c>
      <c r="E69" s="223">
        <f t="shared" si="0"/>
        <v>0</v>
      </c>
      <c r="F69" s="223">
        <f>SUM(F70:F76)</f>
        <v>0</v>
      </c>
      <c r="G69" s="223">
        <f>SUM(G70:G76)</f>
        <v>0</v>
      </c>
      <c r="H69" s="223">
        <f t="shared" si="1"/>
        <v>0</v>
      </c>
    </row>
    <row r="70" spans="1:8" x14ac:dyDescent="0.35">
      <c r="A70" s="291">
        <v>9100</v>
      </c>
      <c r="B70" s="156" t="s">
        <v>391</v>
      </c>
      <c r="C70" s="224">
        <v>0</v>
      </c>
      <c r="D70" s="224">
        <v>0</v>
      </c>
      <c r="E70" s="224">
        <f t="shared" ref="E70:E76" si="2">C70+D70</f>
        <v>0</v>
      </c>
      <c r="F70" s="224">
        <v>0</v>
      </c>
      <c r="G70" s="224">
        <v>0</v>
      </c>
      <c r="H70" s="224">
        <f t="shared" ref="H70:H76" si="3">E70-F70</f>
        <v>0</v>
      </c>
    </row>
    <row r="71" spans="1:8" x14ac:dyDescent="0.35">
      <c r="A71" s="291">
        <v>9200</v>
      </c>
      <c r="B71" s="156" t="s">
        <v>392</v>
      </c>
      <c r="C71" s="224">
        <v>0</v>
      </c>
      <c r="D71" s="224">
        <v>0</v>
      </c>
      <c r="E71" s="224">
        <f t="shared" si="2"/>
        <v>0</v>
      </c>
      <c r="F71" s="224">
        <v>0</v>
      </c>
      <c r="G71" s="224">
        <v>0</v>
      </c>
      <c r="H71" s="224">
        <f t="shared" si="3"/>
        <v>0</v>
      </c>
    </row>
    <row r="72" spans="1:8" x14ac:dyDescent="0.35">
      <c r="A72" s="291">
        <v>9300</v>
      </c>
      <c r="B72" s="156" t="s">
        <v>393</v>
      </c>
      <c r="C72" s="224">
        <v>0</v>
      </c>
      <c r="D72" s="224">
        <v>0</v>
      </c>
      <c r="E72" s="224">
        <f t="shared" si="2"/>
        <v>0</v>
      </c>
      <c r="F72" s="224">
        <v>0</v>
      </c>
      <c r="G72" s="224">
        <v>0</v>
      </c>
      <c r="H72" s="224">
        <f t="shared" si="3"/>
        <v>0</v>
      </c>
    </row>
    <row r="73" spans="1:8" x14ac:dyDescent="0.35">
      <c r="A73" s="291">
        <v>9400</v>
      </c>
      <c r="B73" s="156" t="s">
        <v>394</v>
      </c>
      <c r="C73" s="224">
        <v>0</v>
      </c>
      <c r="D73" s="224">
        <v>0</v>
      </c>
      <c r="E73" s="224">
        <f t="shared" si="2"/>
        <v>0</v>
      </c>
      <c r="F73" s="224">
        <v>0</v>
      </c>
      <c r="G73" s="224">
        <v>0</v>
      </c>
      <c r="H73" s="224">
        <f t="shared" si="3"/>
        <v>0</v>
      </c>
    </row>
    <row r="74" spans="1:8" x14ac:dyDescent="0.35">
      <c r="A74" s="291">
        <v>9500</v>
      </c>
      <c r="B74" s="156" t="s">
        <v>395</v>
      </c>
      <c r="C74" s="224">
        <v>0</v>
      </c>
      <c r="D74" s="224">
        <v>0</v>
      </c>
      <c r="E74" s="224">
        <f t="shared" si="2"/>
        <v>0</v>
      </c>
      <c r="F74" s="224">
        <v>0</v>
      </c>
      <c r="G74" s="224">
        <v>0</v>
      </c>
      <c r="H74" s="224">
        <f t="shared" si="3"/>
        <v>0</v>
      </c>
    </row>
    <row r="75" spans="1:8" x14ac:dyDescent="0.35">
      <c r="A75" s="291">
        <v>9600</v>
      </c>
      <c r="B75" s="156" t="s">
        <v>396</v>
      </c>
      <c r="C75" s="224">
        <v>0</v>
      </c>
      <c r="D75" s="224">
        <v>0</v>
      </c>
      <c r="E75" s="224">
        <f t="shared" si="2"/>
        <v>0</v>
      </c>
      <c r="F75" s="224">
        <v>0</v>
      </c>
      <c r="G75" s="224">
        <v>0</v>
      </c>
      <c r="H75" s="224">
        <f t="shared" si="3"/>
        <v>0</v>
      </c>
    </row>
    <row r="76" spans="1:8" x14ac:dyDescent="0.35">
      <c r="A76" s="290">
        <v>9900</v>
      </c>
      <c r="B76" s="159" t="s">
        <v>397</v>
      </c>
      <c r="C76" s="160">
        <v>0</v>
      </c>
      <c r="D76" s="160">
        <v>0</v>
      </c>
      <c r="E76" s="160">
        <f t="shared" si="2"/>
        <v>0</v>
      </c>
      <c r="F76" s="160">
        <v>0</v>
      </c>
      <c r="G76" s="160">
        <v>0</v>
      </c>
      <c r="H76" s="160">
        <f t="shared" si="3"/>
        <v>0</v>
      </c>
    </row>
    <row r="77" spans="1:8" x14ac:dyDescent="0.35">
      <c r="A77" s="301"/>
      <c r="B77" s="292" t="s">
        <v>227</v>
      </c>
      <c r="C77" s="164">
        <f t="shared" ref="C77:H77" si="4">SUM(C5+C13+C23+C33+C43+C53+C57+C65+C69)</f>
        <v>60646162.319999993</v>
      </c>
      <c r="D77" s="164">
        <f t="shared" si="4"/>
        <v>55891761.480000004</v>
      </c>
      <c r="E77" s="164">
        <f t="shared" si="4"/>
        <v>116537923.79999998</v>
      </c>
      <c r="F77" s="164">
        <f t="shared" si="4"/>
        <v>67221762.340000004</v>
      </c>
      <c r="G77" s="164">
        <f t="shared" si="4"/>
        <v>67221762.340000004</v>
      </c>
      <c r="H77" s="164">
        <f t="shared" si="4"/>
        <v>49316161.459999986</v>
      </c>
    </row>
    <row r="79" spans="1:8" x14ac:dyDescent="0.35">
      <c r="A79" s="300" t="s">
        <v>445</v>
      </c>
    </row>
    <row r="84" spans="2:7" x14ac:dyDescent="0.35">
      <c r="B84" s="293" t="s">
        <v>416</v>
      </c>
      <c r="C84" s="294"/>
      <c r="D84" s="294"/>
      <c r="E84" s="295"/>
      <c r="F84" s="372"/>
      <c r="G84" s="372"/>
    </row>
    <row r="85" spans="2:7" x14ac:dyDescent="0.35">
      <c r="B85" s="371" t="s">
        <v>420</v>
      </c>
      <c r="C85" s="371"/>
      <c r="D85" s="294"/>
      <c r="E85" s="371" t="s">
        <v>444</v>
      </c>
      <c r="F85" s="371"/>
      <c r="G85" s="371"/>
    </row>
    <row r="86" spans="2:7" x14ac:dyDescent="0.35">
      <c r="B86" s="371" t="s">
        <v>423</v>
      </c>
      <c r="C86" s="371"/>
      <c r="D86" s="294"/>
      <c r="E86" s="371" t="s">
        <v>475</v>
      </c>
      <c r="F86" s="371"/>
      <c r="G86" s="371"/>
    </row>
  </sheetData>
  <mergeCells count="9">
    <mergeCell ref="B86:C86"/>
    <mergeCell ref="E86:G86"/>
    <mergeCell ref="A1:H1"/>
    <mergeCell ref="A2:B4"/>
    <mergeCell ref="C2:G2"/>
    <mergeCell ref="H2:H3"/>
    <mergeCell ref="F84:G84"/>
    <mergeCell ref="B85:C85"/>
    <mergeCell ref="E85:G85"/>
  </mergeCells>
  <printOptions horizontalCentered="1"/>
  <pageMargins left="0.70866141732283472" right="0.70866141732283472" top="0.74803149606299213" bottom="0.74803149606299213" header="0.31496062992125984" footer="0.31496062992125984"/>
  <pageSetup paperSize="9" scale="37"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topLeftCell="A2" workbookViewId="0">
      <selection activeCell="I26" sqref="I26"/>
    </sheetView>
  </sheetViews>
  <sheetFormatPr baseColWidth="10" defaultColWidth="10.26953125" defaultRowHeight="10" x14ac:dyDescent="0.2"/>
  <cols>
    <col min="1" max="1" width="2.453125" style="101" customWidth="1"/>
    <col min="2" max="2" width="40.81640625" style="101" customWidth="1"/>
    <col min="3" max="8" width="15.7265625" style="101" customWidth="1"/>
    <col min="9" max="16384" width="10.26953125" style="101"/>
  </cols>
  <sheetData>
    <row r="1" spans="1:8" ht="50.15" customHeight="1" x14ac:dyDescent="0.2">
      <c r="A1" s="360" t="s">
        <v>481</v>
      </c>
      <c r="B1" s="361"/>
      <c r="C1" s="361"/>
      <c r="D1" s="361"/>
      <c r="E1" s="361"/>
      <c r="F1" s="361"/>
      <c r="G1" s="361"/>
      <c r="H1" s="362"/>
    </row>
    <row r="2" spans="1:8" ht="10.5" x14ac:dyDescent="0.2">
      <c r="A2" s="363" t="s">
        <v>229</v>
      </c>
      <c r="B2" s="364"/>
      <c r="C2" s="360" t="s">
        <v>200</v>
      </c>
      <c r="D2" s="361"/>
      <c r="E2" s="361"/>
      <c r="F2" s="361"/>
      <c r="G2" s="362"/>
      <c r="H2" s="369" t="s">
        <v>201</v>
      </c>
    </row>
    <row r="3" spans="1:8" ht="25" customHeight="1" x14ac:dyDescent="0.2">
      <c r="A3" s="365"/>
      <c r="B3" s="366"/>
      <c r="C3" s="102" t="s">
        <v>204</v>
      </c>
      <c r="D3" s="102" t="s">
        <v>205</v>
      </c>
      <c r="E3" s="102" t="s">
        <v>206</v>
      </c>
      <c r="F3" s="102" t="s">
        <v>208</v>
      </c>
      <c r="G3" s="102" t="s">
        <v>210</v>
      </c>
      <c r="H3" s="370"/>
    </row>
    <row r="4" spans="1:8" ht="10.5" x14ac:dyDescent="0.2">
      <c r="A4" s="367"/>
      <c r="B4" s="368"/>
      <c r="C4" s="103">
        <v>1</v>
      </c>
      <c r="D4" s="103">
        <v>2</v>
      </c>
      <c r="E4" s="103" t="s">
        <v>213</v>
      </c>
      <c r="F4" s="103">
        <v>4</v>
      </c>
      <c r="G4" s="103">
        <v>5</v>
      </c>
      <c r="H4" s="103" t="s">
        <v>333</v>
      </c>
    </row>
    <row r="5" spans="1:8" x14ac:dyDescent="0.2">
      <c r="A5" s="104"/>
      <c r="B5" s="119"/>
      <c r="C5" s="120"/>
      <c r="D5" s="120"/>
      <c r="E5" s="120"/>
      <c r="F5" s="120"/>
      <c r="G5" s="120"/>
      <c r="H5" s="120"/>
    </row>
    <row r="6" spans="1:8" x14ac:dyDescent="0.2">
      <c r="A6" s="104"/>
      <c r="B6" s="119" t="s">
        <v>307</v>
      </c>
      <c r="C6" s="121">
        <v>60601662.32</v>
      </c>
      <c r="D6" s="310">
        <v>49043384.899999999</v>
      </c>
      <c r="E6" s="121">
        <f>C6+D6</f>
        <v>109645047.22</v>
      </c>
      <c r="F6" s="312">
        <v>65356587.939999998</v>
      </c>
      <c r="G6" s="313">
        <v>65356587.939999998</v>
      </c>
      <c r="H6" s="121">
        <f>E6-F6</f>
        <v>44288459.280000001</v>
      </c>
    </row>
    <row r="7" spans="1:8" x14ac:dyDescent="0.2">
      <c r="A7" s="104"/>
      <c r="B7" s="119"/>
      <c r="C7" s="121"/>
      <c r="D7" s="284"/>
      <c r="E7" s="121"/>
      <c r="F7" s="285"/>
      <c r="G7" s="313"/>
      <c r="H7" s="121"/>
    </row>
    <row r="8" spans="1:8" x14ac:dyDescent="0.2">
      <c r="A8" s="104"/>
      <c r="B8" s="119" t="s">
        <v>308</v>
      </c>
      <c r="C8" s="121">
        <v>44500</v>
      </c>
      <c r="D8" s="311">
        <v>6848376.5800000001</v>
      </c>
      <c r="E8" s="121">
        <f>C8+D8</f>
        <v>6892876.5800000001</v>
      </c>
      <c r="F8" s="313">
        <v>1865174.4</v>
      </c>
      <c r="G8" s="313">
        <v>1865174.4</v>
      </c>
      <c r="H8" s="121">
        <f>E8-F8</f>
        <v>5027702.18</v>
      </c>
    </row>
    <row r="9" spans="1:8" x14ac:dyDescent="0.2">
      <c r="A9" s="104"/>
      <c r="B9" s="119"/>
      <c r="C9" s="121"/>
      <c r="D9" s="222"/>
      <c r="E9" s="121"/>
      <c r="F9" s="121"/>
      <c r="G9" s="121"/>
      <c r="H9" s="121"/>
    </row>
    <row r="10" spans="1:8" x14ac:dyDescent="0.2">
      <c r="A10" s="104"/>
      <c r="B10" s="119" t="s">
        <v>407</v>
      </c>
      <c r="C10" s="121"/>
      <c r="D10" s="121"/>
      <c r="E10" s="121"/>
      <c r="F10" s="121"/>
      <c r="G10" s="121"/>
      <c r="H10" s="121"/>
    </row>
    <row r="11" spans="1:8" x14ac:dyDescent="0.2">
      <c r="A11" s="104"/>
      <c r="B11" s="119"/>
      <c r="C11" s="121"/>
      <c r="D11" s="121"/>
      <c r="E11" s="121"/>
      <c r="F11" s="121"/>
      <c r="G11" s="121"/>
      <c r="H11" s="121"/>
    </row>
    <row r="12" spans="1:8" x14ac:dyDescent="0.2">
      <c r="A12" s="104"/>
      <c r="B12" s="119" t="s">
        <v>359</v>
      </c>
      <c r="C12" s="121"/>
      <c r="D12" s="121"/>
      <c r="E12" s="121"/>
      <c r="F12" s="121"/>
      <c r="G12" s="121"/>
      <c r="H12" s="121"/>
    </row>
    <row r="13" spans="1:8" x14ac:dyDescent="0.2">
      <c r="A13" s="104"/>
      <c r="B13" s="119"/>
      <c r="C13" s="121"/>
      <c r="D13" s="121"/>
      <c r="E13" s="121"/>
      <c r="F13" s="121"/>
      <c r="G13" s="121"/>
      <c r="H13" s="121"/>
    </row>
    <row r="14" spans="1:8" x14ac:dyDescent="0.2">
      <c r="A14" s="104"/>
      <c r="B14" s="119" t="s">
        <v>387</v>
      </c>
      <c r="C14" s="121"/>
      <c r="D14" s="121"/>
      <c r="E14" s="121"/>
      <c r="F14" s="121"/>
      <c r="G14" s="121"/>
      <c r="H14" s="121"/>
    </row>
    <row r="15" spans="1:8" x14ac:dyDescent="0.2">
      <c r="A15" s="106"/>
      <c r="B15" s="122"/>
      <c r="C15" s="226"/>
      <c r="D15" s="226"/>
      <c r="E15" s="226"/>
      <c r="F15" s="226"/>
      <c r="G15" s="226"/>
      <c r="H15" s="226"/>
    </row>
    <row r="16" spans="1:8" ht="10.5" x14ac:dyDescent="0.25">
      <c r="A16" s="123"/>
      <c r="B16" s="107" t="s">
        <v>227</v>
      </c>
      <c r="C16" s="108">
        <f>C6+C8</f>
        <v>60646162.32</v>
      </c>
      <c r="D16" s="108">
        <f t="shared" ref="D16:H16" si="0">D6+D8</f>
        <v>55891761.479999997</v>
      </c>
      <c r="E16" s="108">
        <f t="shared" si="0"/>
        <v>116537923.8</v>
      </c>
      <c r="F16" s="108">
        <f t="shared" si="0"/>
        <v>67221762.340000004</v>
      </c>
      <c r="G16" s="108">
        <f t="shared" si="0"/>
        <v>67221762.340000004</v>
      </c>
      <c r="H16" s="108">
        <f t="shared" si="0"/>
        <v>49316161.460000001</v>
      </c>
    </row>
    <row r="18" spans="1:8" x14ac:dyDescent="0.2">
      <c r="A18" s="109" t="s">
        <v>228</v>
      </c>
      <c r="B18" s="109"/>
      <c r="C18" s="109"/>
      <c r="D18" s="109"/>
      <c r="E18" s="109"/>
      <c r="F18" s="109"/>
      <c r="G18" s="109"/>
      <c r="H18" s="109"/>
    </row>
    <row r="25" spans="1:8" x14ac:dyDescent="0.2">
      <c r="B25" s="373" t="s">
        <v>416</v>
      </c>
      <c r="C25" s="373"/>
      <c r="E25" s="346"/>
      <c r="F25" s="346"/>
      <c r="G25" s="346"/>
    </row>
    <row r="26" spans="1:8" x14ac:dyDescent="0.2">
      <c r="B26" s="343" t="s">
        <v>420</v>
      </c>
      <c r="C26" s="343"/>
      <c r="E26" s="288"/>
      <c r="F26" s="308" t="s">
        <v>444</v>
      </c>
      <c r="G26" s="308"/>
    </row>
    <row r="27" spans="1:8" ht="14.5" customHeight="1" x14ac:dyDescent="0.2">
      <c r="B27" s="343" t="s">
        <v>423</v>
      </c>
      <c r="C27" s="343"/>
      <c r="E27" s="374" t="s">
        <v>475</v>
      </c>
      <c r="F27" s="374"/>
      <c r="G27" s="374"/>
      <c r="H27" s="307"/>
    </row>
  </sheetData>
  <sheetProtection formatCells="0" formatColumns="0" formatRows="0" autoFilter="0"/>
  <mergeCells count="9">
    <mergeCell ref="B27:C27"/>
    <mergeCell ref="B25:C25"/>
    <mergeCell ref="E27:G27"/>
    <mergeCell ref="A1:H1"/>
    <mergeCell ref="A2:B4"/>
    <mergeCell ref="C2:G2"/>
    <mergeCell ref="H2:H3"/>
    <mergeCell ref="B26:C26"/>
    <mergeCell ref="E25:G25"/>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tabSelected="1" topLeftCell="A18" workbookViewId="0">
      <selection activeCell="F42" sqref="F42"/>
    </sheetView>
  </sheetViews>
  <sheetFormatPr baseColWidth="10" defaultColWidth="10.26953125" defaultRowHeight="10" x14ac:dyDescent="0.2"/>
  <cols>
    <col min="1" max="1" width="4.1796875" style="124" customWidth="1"/>
    <col min="2" max="2" width="56.453125" style="124" customWidth="1"/>
    <col min="3" max="4" width="15.7265625" style="124" customWidth="1"/>
    <col min="5" max="5" width="16.453125" style="124" bestFit="1" customWidth="1"/>
    <col min="6" max="6" width="18.6328125" style="124" customWidth="1"/>
    <col min="7" max="7" width="17.54296875" style="124" customWidth="1"/>
    <col min="8" max="8" width="15.7265625" style="124" customWidth="1"/>
    <col min="9" max="16384" width="10.26953125" style="124"/>
  </cols>
  <sheetData>
    <row r="1" spans="1:8" ht="50.15" customHeight="1" x14ac:dyDescent="0.2">
      <c r="A1" s="360" t="s">
        <v>482</v>
      </c>
      <c r="B1" s="361"/>
      <c r="C1" s="361"/>
      <c r="D1" s="361"/>
      <c r="E1" s="361"/>
      <c r="F1" s="361"/>
      <c r="G1" s="361"/>
      <c r="H1" s="362"/>
    </row>
    <row r="2" spans="1:8" ht="10.5" x14ac:dyDescent="0.2">
      <c r="A2" s="363" t="s">
        <v>229</v>
      </c>
      <c r="B2" s="364"/>
      <c r="C2" s="360" t="s">
        <v>200</v>
      </c>
      <c r="D2" s="361"/>
      <c r="E2" s="361"/>
      <c r="F2" s="361"/>
      <c r="G2" s="362"/>
      <c r="H2" s="369" t="s">
        <v>201</v>
      </c>
    </row>
    <row r="3" spans="1:8" ht="25" customHeight="1" x14ac:dyDescent="0.2">
      <c r="A3" s="365"/>
      <c r="B3" s="366"/>
      <c r="C3" s="102" t="s">
        <v>204</v>
      </c>
      <c r="D3" s="102" t="s">
        <v>205</v>
      </c>
      <c r="E3" s="102" t="s">
        <v>206</v>
      </c>
      <c r="F3" s="102" t="s">
        <v>208</v>
      </c>
      <c r="G3" s="102" t="s">
        <v>210</v>
      </c>
      <c r="H3" s="370"/>
    </row>
    <row r="4" spans="1:8" ht="10.5" x14ac:dyDescent="0.2">
      <c r="A4" s="367"/>
      <c r="B4" s="368"/>
      <c r="C4" s="103">
        <v>1</v>
      </c>
      <c r="D4" s="103">
        <v>2</v>
      </c>
      <c r="E4" s="103" t="s">
        <v>213</v>
      </c>
      <c r="F4" s="103">
        <v>4</v>
      </c>
      <c r="G4" s="103">
        <v>5</v>
      </c>
      <c r="H4" s="103" t="s">
        <v>333</v>
      </c>
    </row>
    <row r="5" spans="1:8" ht="10.5" x14ac:dyDescent="0.25">
      <c r="A5" s="125"/>
      <c r="B5" s="126"/>
      <c r="C5" s="220">
        <f>SUM(C6:C13)</f>
        <v>575845.26</v>
      </c>
      <c r="D5" s="220">
        <f t="shared" ref="D5:H5" si="0">SUM(D6:D13)</f>
        <v>575494.69999999995</v>
      </c>
      <c r="E5" s="220">
        <f t="shared" si="0"/>
        <v>1151339.96</v>
      </c>
      <c r="F5" s="220">
        <f t="shared" si="0"/>
        <v>815962.03</v>
      </c>
      <c r="G5" s="220">
        <f t="shared" si="0"/>
        <v>815962.03</v>
      </c>
      <c r="H5" s="220">
        <f t="shared" si="0"/>
        <v>335377.92999999993</v>
      </c>
    </row>
    <row r="6" spans="1:8" ht="10.5" x14ac:dyDescent="0.25">
      <c r="A6" s="127" t="s">
        <v>278</v>
      </c>
      <c r="B6" s="128"/>
      <c r="C6" s="105"/>
      <c r="D6" s="105"/>
      <c r="E6" s="105"/>
      <c r="F6" s="105"/>
      <c r="G6" s="105"/>
      <c r="H6" s="105"/>
    </row>
    <row r="7" spans="1:8" ht="10.5" x14ac:dyDescent="0.2">
      <c r="A7" s="129"/>
      <c r="B7" s="130" t="s">
        <v>279</v>
      </c>
      <c r="C7" s="105"/>
      <c r="D7" s="105"/>
      <c r="E7" s="105"/>
      <c r="F7" s="105"/>
      <c r="G7" s="105"/>
      <c r="H7" s="105"/>
    </row>
    <row r="8" spans="1:8" ht="10.5" x14ac:dyDescent="0.2">
      <c r="A8" s="129"/>
      <c r="B8" s="130" t="s">
        <v>280</v>
      </c>
      <c r="C8" s="105"/>
      <c r="D8" s="105"/>
      <c r="E8" s="105"/>
      <c r="F8" s="105"/>
      <c r="G8" s="105"/>
      <c r="H8" s="105"/>
    </row>
    <row r="9" spans="1:8" ht="10.5" x14ac:dyDescent="0.2">
      <c r="A9" s="129"/>
      <c r="B9" s="130" t="s">
        <v>408</v>
      </c>
      <c r="C9" s="257">
        <v>575845.26</v>
      </c>
      <c r="D9" s="256">
        <v>575494.69999999995</v>
      </c>
      <c r="E9" s="105">
        <f>+C9+D9</f>
        <v>1151339.96</v>
      </c>
      <c r="F9" s="317">
        <v>815962.03</v>
      </c>
      <c r="G9" s="318">
        <v>815962.03</v>
      </c>
      <c r="H9" s="105">
        <f>+E9-G9</f>
        <v>335377.92999999993</v>
      </c>
    </row>
    <row r="10" spans="1:8" ht="10.5" x14ac:dyDescent="0.2">
      <c r="A10" s="129"/>
      <c r="B10" s="130" t="s">
        <v>281</v>
      </c>
      <c r="C10" s="105"/>
      <c r="D10" s="105"/>
      <c r="E10" s="105"/>
      <c r="F10" s="105"/>
      <c r="G10" s="105"/>
      <c r="H10" s="105"/>
    </row>
    <row r="11" spans="1:8" ht="10.5" x14ac:dyDescent="0.2">
      <c r="A11" s="129"/>
      <c r="B11" s="130" t="s">
        <v>282</v>
      </c>
      <c r="C11" s="105"/>
      <c r="D11" s="105"/>
      <c r="E11" s="105"/>
      <c r="F11" s="105"/>
      <c r="G11" s="105"/>
      <c r="H11" s="105"/>
    </row>
    <row r="12" spans="1:8" ht="10.5" x14ac:dyDescent="0.2">
      <c r="A12" s="129"/>
      <c r="B12" s="130" t="s">
        <v>283</v>
      </c>
      <c r="C12" s="105"/>
      <c r="D12" s="105"/>
      <c r="E12" s="105"/>
      <c r="F12" s="105"/>
      <c r="G12" s="105"/>
      <c r="H12" s="105"/>
    </row>
    <row r="13" spans="1:8" ht="10.5" x14ac:dyDescent="0.2">
      <c r="A13" s="129"/>
      <c r="B13" s="130" t="s">
        <v>284</v>
      </c>
      <c r="C13" s="105"/>
      <c r="D13" s="105"/>
      <c r="E13" s="105"/>
      <c r="F13" s="105"/>
      <c r="G13" s="105"/>
      <c r="H13" s="105"/>
    </row>
    <row r="14" spans="1:8" ht="10.5" x14ac:dyDescent="0.2">
      <c r="A14" s="129"/>
      <c r="B14" s="130" t="s">
        <v>285</v>
      </c>
      <c r="C14" s="105"/>
      <c r="D14" s="105"/>
      <c r="E14" s="105"/>
      <c r="F14" s="105"/>
      <c r="G14" s="105"/>
      <c r="H14" s="105"/>
    </row>
    <row r="15" spans="1:8" x14ac:dyDescent="0.2">
      <c r="A15" s="131"/>
      <c r="B15" s="130"/>
      <c r="C15" s="105"/>
      <c r="D15" s="105"/>
      <c r="E15" s="105"/>
      <c r="F15" s="105"/>
      <c r="G15" s="105"/>
      <c r="H15" s="105"/>
    </row>
    <row r="16" spans="1:8" ht="10.5" x14ac:dyDescent="0.25">
      <c r="A16" s="127" t="s">
        <v>286</v>
      </c>
      <c r="B16" s="132"/>
      <c r="C16" s="221">
        <f>SUM(C17:C21)</f>
        <v>60070317.060000002</v>
      </c>
      <c r="D16" s="221">
        <f t="shared" ref="D16:H16" si="1">SUM(D17:D21)</f>
        <v>55316266.780000001</v>
      </c>
      <c r="E16" s="221">
        <f t="shared" si="1"/>
        <v>115386583.84</v>
      </c>
      <c r="F16" s="221">
        <f t="shared" si="1"/>
        <v>66405800.310000002</v>
      </c>
      <c r="G16" s="221">
        <f t="shared" si="1"/>
        <v>66405800.310000002</v>
      </c>
      <c r="H16" s="221">
        <f t="shared" si="1"/>
        <v>48980783.530000001</v>
      </c>
    </row>
    <row r="17" spans="1:8" ht="10.5" x14ac:dyDescent="0.2">
      <c r="A17" s="129"/>
      <c r="B17" s="130" t="s">
        <v>287</v>
      </c>
      <c r="C17" s="105"/>
      <c r="D17" s="105"/>
      <c r="E17" s="105"/>
      <c r="F17" s="105"/>
      <c r="G17" s="105"/>
      <c r="H17" s="105"/>
    </row>
    <row r="18" spans="1:8" ht="10.5" x14ac:dyDescent="0.2">
      <c r="A18" s="129"/>
      <c r="B18" s="130" t="s">
        <v>288</v>
      </c>
      <c r="C18" s="105"/>
      <c r="D18" s="105"/>
      <c r="E18" s="105"/>
      <c r="F18" s="105"/>
      <c r="G18" s="105"/>
      <c r="H18" s="105"/>
    </row>
    <row r="19" spans="1:8" ht="10.5" x14ac:dyDescent="0.2">
      <c r="A19" s="129"/>
      <c r="B19" s="130" t="s">
        <v>289</v>
      </c>
      <c r="C19" s="105"/>
      <c r="D19" s="105"/>
      <c r="E19" s="105"/>
      <c r="F19" s="105"/>
      <c r="G19" s="105"/>
      <c r="H19" s="105"/>
    </row>
    <row r="20" spans="1:8" ht="10.5" x14ac:dyDescent="0.2">
      <c r="A20" s="129"/>
      <c r="B20" s="130" t="s">
        <v>290</v>
      </c>
      <c r="C20" s="105"/>
      <c r="D20" s="105"/>
      <c r="E20" s="286"/>
      <c r="F20" s="105"/>
      <c r="G20" s="105"/>
      <c r="H20" s="105"/>
    </row>
    <row r="21" spans="1:8" ht="10.5" x14ac:dyDescent="0.2">
      <c r="A21" s="129"/>
      <c r="B21" s="130" t="s">
        <v>291</v>
      </c>
      <c r="C21" s="258">
        <v>60070317.060000002</v>
      </c>
      <c r="D21" s="314">
        <v>55316266.780000001</v>
      </c>
      <c r="E21" s="286">
        <f>+C21+D21</f>
        <v>115386583.84</v>
      </c>
      <c r="F21" s="315">
        <v>66405800.310000002</v>
      </c>
      <c r="G21" s="316">
        <v>66405800.310000002</v>
      </c>
      <c r="H21" s="105">
        <f>+E21-G21</f>
        <v>48980783.530000001</v>
      </c>
    </row>
    <row r="22" spans="1:8" ht="12.5" x14ac:dyDescent="0.25">
      <c r="A22" s="129"/>
      <c r="B22" s="130" t="s">
        <v>292</v>
      </c>
      <c r="C22" s="225"/>
      <c r="D22" s="225"/>
      <c r="E22" s="225"/>
      <c r="F22" s="228"/>
      <c r="G22" s="225"/>
      <c r="H22" s="225"/>
    </row>
    <row r="23" spans="1:8" ht="10.5" x14ac:dyDescent="0.2">
      <c r="A23" s="129"/>
      <c r="B23" s="130" t="s">
        <v>293</v>
      </c>
      <c r="C23" s="105"/>
      <c r="D23" s="105"/>
      <c r="E23" s="105"/>
      <c r="F23" s="105"/>
      <c r="G23" s="105"/>
      <c r="H23" s="105"/>
    </row>
    <row r="24" spans="1:8" x14ac:dyDescent="0.2">
      <c r="A24" s="131"/>
      <c r="B24" s="130"/>
      <c r="C24" s="105"/>
      <c r="D24" s="105"/>
      <c r="E24" s="105"/>
      <c r="F24" s="105"/>
      <c r="G24" s="105"/>
      <c r="H24" s="105"/>
    </row>
    <row r="25" spans="1:8" ht="10.5" x14ac:dyDescent="0.25">
      <c r="A25" s="127" t="s">
        <v>294</v>
      </c>
      <c r="B25" s="132"/>
      <c r="C25" s="105"/>
      <c r="D25" s="105"/>
      <c r="E25" s="105"/>
      <c r="F25" s="105"/>
      <c r="G25" s="105"/>
      <c r="H25" s="105"/>
    </row>
    <row r="26" spans="1:8" ht="10.5" x14ac:dyDescent="0.2">
      <c r="A26" s="129"/>
      <c r="B26" s="130" t="s">
        <v>295</v>
      </c>
      <c r="C26" s="105"/>
      <c r="D26" s="105"/>
      <c r="E26" s="105"/>
      <c r="F26" s="105"/>
      <c r="G26" s="105"/>
      <c r="H26" s="105"/>
    </row>
    <row r="27" spans="1:8" ht="10.5" x14ac:dyDescent="0.2">
      <c r="A27" s="129"/>
      <c r="B27" s="130" t="s">
        <v>296</v>
      </c>
      <c r="C27" s="105"/>
      <c r="D27" s="105"/>
      <c r="E27" s="105"/>
      <c r="F27" s="105"/>
      <c r="G27" s="105"/>
      <c r="H27" s="105"/>
    </row>
    <row r="28" spans="1:8" ht="10.5" x14ac:dyDescent="0.2">
      <c r="A28" s="129"/>
      <c r="B28" s="130" t="s">
        <v>297</v>
      </c>
      <c r="C28" s="105"/>
      <c r="D28" s="105"/>
      <c r="E28" s="105"/>
      <c r="F28" s="105"/>
      <c r="G28" s="105"/>
      <c r="H28" s="105"/>
    </row>
    <row r="29" spans="1:8" ht="10.5" x14ac:dyDescent="0.2">
      <c r="A29" s="129"/>
      <c r="B29" s="130" t="s">
        <v>298</v>
      </c>
      <c r="C29" s="105"/>
      <c r="D29" s="105"/>
      <c r="E29" s="105"/>
      <c r="F29" s="105"/>
      <c r="G29" s="105"/>
      <c r="H29" s="105"/>
    </row>
    <row r="30" spans="1:8" ht="10.5" x14ac:dyDescent="0.2">
      <c r="A30" s="129"/>
      <c r="B30" s="130" t="s">
        <v>299</v>
      </c>
      <c r="C30" s="105"/>
      <c r="D30" s="105"/>
      <c r="E30" s="105"/>
      <c r="F30" s="105"/>
      <c r="G30" s="105"/>
      <c r="H30" s="105"/>
    </row>
    <row r="31" spans="1:8" ht="10.5" x14ac:dyDescent="0.2">
      <c r="A31" s="129"/>
      <c r="B31" s="130" t="s">
        <v>300</v>
      </c>
      <c r="C31" s="105"/>
      <c r="D31" s="105"/>
      <c r="E31" s="105"/>
      <c r="F31" s="105"/>
      <c r="G31" s="105"/>
      <c r="H31" s="105"/>
    </row>
    <row r="32" spans="1:8" ht="10.5" x14ac:dyDescent="0.2">
      <c r="A32" s="129"/>
      <c r="B32" s="130" t="s">
        <v>301</v>
      </c>
      <c r="C32" s="105"/>
      <c r="D32" s="105"/>
      <c r="E32" s="105"/>
      <c r="F32" s="105"/>
      <c r="G32" s="105"/>
      <c r="H32" s="105"/>
    </row>
    <row r="33" spans="1:8" ht="10.5" x14ac:dyDescent="0.2">
      <c r="A33" s="129"/>
      <c r="B33" s="130" t="s">
        <v>302</v>
      </c>
      <c r="C33" s="105"/>
      <c r="D33" s="105"/>
      <c r="E33" s="105"/>
      <c r="F33" s="105"/>
      <c r="G33" s="105"/>
      <c r="H33" s="105"/>
    </row>
    <row r="34" spans="1:8" ht="10.5" x14ac:dyDescent="0.2">
      <c r="A34" s="129"/>
      <c r="B34" s="130" t="s">
        <v>303</v>
      </c>
      <c r="C34" s="105"/>
      <c r="D34" s="105"/>
      <c r="E34" s="105"/>
      <c r="F34" s="105"/>
      <c r="G34" s="105"/>
      <c r="H34" s="105"/>
    </row>
    <row r="35" spans="1:8" x14ac:dyDescent="0.2">
      <c r="A35" s="131"/>
      <c r="B35" s="130"/>
      <c r="C35" s="105"/>
      <c r="D35" s="105"/>
      <c r="E35" s="105"/>
      <c r="F35" s="105"/>
      <c r="G35" s="105"/>
      <c r="H35" s="105"/>
    </row>
    <row r="36" spans="1:8" ht="10.5" x14ac:dyDescent="0.25">
      <c r="A36" s="127" t="s">
        <v>304</v>
      </c>
      <c r="B36" s="132"/>
      <c r="C36" s="105"/>
      <c r="D36" s="105"/>
      <c r="E36" s="105"/>
      <c r="F36" s="105"/>
      <c r="G36" s="105"/>
      <c r="H36" s="105"/>
    </row>
    <row r="37" spans="1:8" ht="10.5" x14ac:dyDescent="0.2">
      <c r="A37" s="129"/>
      <c r="B37" s="130" t="s">
        <v>409</v>
      </c>
      <c r="C37" s="105"/>
      <c r="D37" s="105"/>
      <c r="E37" s="105"/>
      <c r="F37" s="105"/>
      <c r="G37" s="105"/>
      <c r="H37" s="105"/>
    </row>
    <row r="38" spans="1:8" ht="20" x14ac:dyDescent="0.2">
      <c r="A38" s="129"/>
      <c r="B38" s="130" t="s">
        <v>410</v>
      </c>
      <c r="C38" s="105"/>
      <c r="D38" s="105"/>
      <c r="E38" s="105"/>
      <c r="F38" s="105"/>
      <c r="G38" s="105"/>
      <c r="H38" s="105"/>
    </row>
    <row r="39" spans="1:8" ht="10.5" x14ac:dyDescent="0.2">
      <c r="A39" s="129"/>
      <c r="B39" s="130" t="s">
        <v>305</v>
      </c>
      <c r="C39" s="105"/>
      <c r="D39" s="105"/>
      <c r="E39" s="105"/>
      <c r="F39" s="105"/>
      <c r="G39" s="105"/>
      <c r="H39" s="105"/>
    </row>
    <row r="40" spans="1:8" ht="10.5" x14ac:dyDescent="0.2">
      <c r="A40" s="129"/>
      <c r="B40" s="130" t="s">
        <v>306</v>
      </c>
      <c r="C40" s="105"/>
      <c r="D40" s="105"/>
      <c r="E40" s="105"/>
      <c r="F40" s="105"/>
      <c r="G40" s="105"/>
      <c r="H40" s="105"/>
    </row>
    <row r="41" spans="1:8" x14ac:dyDescent="0.2">
      <c r="A41" s="131"/>
      <c r="B41" s="130"/>
      <c r="C41" s="105"/>
      <c r="D41" s="105"/>
      <c r="E41" s="105"/>
      <c r="F41" s="105"/>
      <c r="G41" s="105"/>
      <c r="H41" s="105"/>
    </row>
    <row r="42" spans="1:8" ht="12.5" x14ac:dyDescent="0.25">
      <c r="A42" s="133"/>
      <c r="B42" s="116" t="s">
        <v>227</v>
      </c>
      <c r="C42" s="227">
        <f>C5+C16</f>
        <v>60646162.32</v>
      </c>
      <c r="D42" s="227">
        <f t="shared" ref="D42:H42" si="2">D5+D16</f>
        <v>55891761.480000004</v>
      </c>
      <c r="E42" s="227">
        <f t="shared" si="2"/>
        <v>116537923.8</v>
      </c>
      <c r="F42" s="227">
        <f t="shared" si="2"/>
        <v>67221762.340000004</v>
      </c>
      <c r="G42" s="227">
        <f t="shared" si="2"/>
        <v>67221762.340000004</v>
      </c>
      <c r="H42" s="227">
        <f t="shared" si="2"/>
        <v>49316161.460000001</v>
      </c>
    </row>
    <row r="43" spans="1:8" x14ac:dyDescent="0.2">
      <c r="A43" s="109"/>
      <c r="B43" s="109"/>
      <c r="C43" s="109"/>
      <c r="D43" s="109"/>
      <c r="E43" s="109"/>
      <c r="F43" s="109"/>
      <c r="G43" s="109"/>
      <c r="H43" s="109"/>
    </row>
    <row r="44" spans="1:8" x14ac:dyDescent="0.2">
      <c r="A44" s="109" t="s">
        <v>228</v>
      </c>
      <c r="B44" s="109"/>
      <c r="C44" s="109"/>
      <c r="D44" s="109"/>
      <c r="E44" s="109"/>
      <c r="F44" s="109"/>
      <c r="G44" s="109"/>
      <c r="H44" s="109"/>
    </row>
    <row r="45" spans="1:8" x14ac:dyDescent="0.2">
      <c r="A45" s="109"/>
      <c r="B45" s="109"/>
      <c r="C45" s="109"/>
      <c r="D45" s="109"/>
      <c r="E45" s="109"/>
      <c r="F45" s="109"/>
      <c r="G45" s="109"/>
      <c r="H45" s="109"/>
    </row>
    <row r="54" spans="2:7" x14ac:dyDescent="0.2">
      <c r="B54" s="373" t="s">
        <v>416</v>
      </c>
      <c r="C54" s="373"/>
      <c r="F54" s="346"/>
      <c r="G54" s="346"/>
    </row>
    <row r="55" spans="2:7" x14ac:dyDescent="0.2">
      <c r="B55" s="343" t="s">
        <v>420</v>
      </c>
      <c r="C55" s="343"/>
      <c r="F55" s="375" t="s">
        <v>444</v>
      </c>
      <c r="G55" s="375"/>
    </row>
    <row r="56" spans="2:7" x14ac:dyDescent="0.2">
      <c r="B56" s="343" t="s">
        <v>423</v>
      </c>
      <c r="C56" s="343"/>
      <c r="F56" s="343" t="s">
        <v>475</v>
      </c>
      <c r="G56" s="34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8"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2" workbookViewId="0">
      <selection activeCell="J27" sqref="J27"/>
    </sheetView>
  </sheetViews>
  <sheetFormatPr baseColWidth="10" defaultColWidth="11.453125" defaultRowHeight="12.5" x14ac:dyDescent="0.25"/>
  <cols>
    <col min="1" max="1" width="26.453125" style="45" customWidth="1"/>
    <col min="2" max="2" width="18.54296875" style="45" customWidth="1"/>
    <col min="3" max="3" width="34.7265625" style="45" customWidth="1"/>
    <col min="4" max="7" width="11.453125" style="45"/>
    <col min="8" max="8" width="13.453125" style="45" customWidth="1"/>
    <col min="9" max="9" width="10" style="45" customWidth="1"/>
    <col min="10" max="16384" width="11.453125" style="45"/>
  </cols>
  <sheetData>
    <row r="1" spans="1:11" ht="13" x14ac:dyDescent="0.3">
      <c r="A1" s="44"/>
      <c r="B1" s="376" t="s">
        <v>259</v>
      </c>
      <c r="C1" s="376"/>
      <c r="D1" s="376"/>
      <c r="E1" s="376"/>
      <c r="F1" s="376"/>
      <c r="G1" s="376"/>
      <c r="H1" s="376"/>
      <c r="I1" s="376"/>
    </row>
    <row r="2" spans="1:11" ht="13" x14ac:dyDescent="0.3">
      <c r="A2" s="44"/>
      <c r="B2" s="376" t="s">
        <v>277</v>
      </c>
      <c r="C2" s="376"/>
      <c r="D2" s="376"/>
      <c r="E2" s="376"/>
      <c r="F2" s="376"/>
      <c r="G2" s="376"/>
      <c r="H2" s="376"/>
      <c r="I2" s="376"/>
    </row>
    <row r="3" spans="1:11" ht="13" x14ac:dyDescent="0.3">
      <c r="A3" s="44"/>
      <c r="B3" s="376" t="s">
        <v>483</v>
      </c>
      <c r="C3" s="376"/>
      <c r="D3" s="376"/>
      <c r="E3" s="376"/>
      <c r="F3" s="376"/>
      <c r="G3" s="376"/>
      <c r="H3" s="376"/>
      <c r="I3" s="376"/>
    </row>
    <row r="4" spans="1:11" x14ac:dyDescent="0.25">
      <c r="A4" s="44"/>
      <c r="B4" s="44"/>
      <c r="C4" s="44"/>
      <c r="D4" s="44"/>
      <c r="E4" s="44"/>
      <c r="F4" s="44"/>
      <c r="G4" s="44"/>
      <c r="H4" s="44"/>
      <c r="I4" s="44"/>
    </row>
    <row r="5" spans="1:11" ht="13" x14ac:dyDescent="0.3">
      <c r="A5" s="44"/>
      <c r="B5" s="44"/>
      <c r="C5" s="44"/>
      <c r="D5" s="47" t="s">
        <v>195</v>
      </c>
      <c r="E5" s="377" t="s">
        <v>196</v>
      </c>
      <c r="F5" s="377"/>
      <c r="G5" s="377"/>
      <c r="H5" s="377"/>
      <c r="I5" s="377"/>
      <c r="J5" s="97"/>
      <c r="K5" s="97"/>
    </row>
    <row r="6" spans="1:11" x14ac:dyDescent="0.25">
      <c r="A6" s="44"/>
      <c r="B6" s="44"/>
      <c r="C6" s="44"/>
      <c r="D6" s="44"/>
      <c r="E6" s="44"/>
      <c r="F6" s="44"/>
      <c r="G6" s="44"/>
      <c r="H6" s="44"/>
      <c r="I6" s="44"/>
    </row>
    <row r="7" spans="1:11" ht="13" x14ac:dyDescent="0.3">
      <c r="A7" s="44"/>
      <c r="B7" s="378" t="s">
        <v>265</v>
      </c>
      <c r="C7" s="378"/>
      <c r="D7" s="378" t="s">
        <v>266</v>
      </c>
      <c r="E7" s="378"/>
      <c r="F7" s="378" t="s">
        <v>267</v>
      </c>
      <c r="G7" s="378"/>
      <c r="H7" s="378" t="s">
        <v>268</v>
      </c>
      <c r="I7" s="378"/>
    </row>
    <row r="8" spans="1:11" ht="13" x14ac:dyDescent="0.3">
      <c r="A8" s="44"/>
      <c r="B8" s="378"/>
      <c r="C8" s="378"/>
      <c r="D8" s="378" t="s">
        <v>269</v>
      </c>
      <c r="E8" s="378"/>
      <c r="F8" s="378" t="s">
        <v>270</v>
      </c>
      <c r="G8" s="378"/>
      <c r="H8" s="378" t="s">
        <v>271</v>
      </c>
      <c r="I8" s="378"/>
    </row>
    <row r="9" spans="1:11" ht="13" x14ac:dyDescent="0.3">
      <c r="A9" s="44"/>
      <c r="B9" s="383" t="s">
        <v>272</v>
      </c>
      <c r="C9" s="376"/>
      <c r="D9" s="376"/>
      <c r="E9" s="376"/>
      <c r="F9" s="376"/>
      <c r="G9" s="376"/>
      <c r="H9" s="376"/>
      <c r="I9" s="384"/>
    </row>
    <row r="10" spans="1:11" x14ac:dyDescent="0.25">
      <c r="A10" s="44"/>
      <c r="B10" s="379"/>
      <c r="C10" s="379"/>
      <c r="D10" s="379"/>
      <c r="E10" s="379"/>
      <c r="F10" s="379"/>
      <c r="G10" s="379"/>
      <c r="H10" s="381">
        <f>+D10-F10</f>
        <v>0</v>
      </c>
      <c r="I10" s="382"/>
    </row>
    <row r="11" spans="1:11" x14ac:dyDescent="0.25">
      <c r="A11" s="44"/>
      <c r="B11" s="379"/>
      <c r="C11" s="379"/>
      <c r="D11" s="380"/>
      <c r="E11" s="380"/>
      <c r="F11" s="380"/>
      <c r="G11" s="380"/>
      <c r="H11" s="381">
        <f t="shared" ref="H11:H19" si="0">+D11-F11</f>
        <v>0</v>
      </c>
      <c r="I11" s="382"/>
    </row>
    <row r="12" spans="1:11" x14ac:dyDescent="0.25">
      <c r="A12" s="44"/>
      <c r="B12" s="379"/>
      <c r="C12" s="379"/>
      <c r="D12" s="380"/>
      <c r="E12" s="380"/>
      <c r="F12" s="380"/>
      <c r="G12" s="380"/>
      <c r="H12" s="381">
        <f t="shared" si="0"/>
        <v>0</v>
      </c>
      <c r="I12" s="382"/>
    </row>
    <row r="13" spans="1:11" x14ac:dyDescent="0.25">
      <c r="A13" s="44"/>
      <c r="B13" s="379"/>
      <c r="C13" s="379"/>
      <c r="D13" s="380"/>
      <c r="E13" s="380"/>
      <c r="F13" s="380"/>
      <c r="G13" s="380"/>
      <c r="H13" s="381">
        <f t="shared" si="0"/>
        <v>0</v>
      </c>
      <c r="I13" s="382"/>
    </row>
    <row r="14" spans="1:11" x14ac:dyDescent="0.25">
      <c r="A14" s="44"/>
      <c r="B14" s="379"/>
      <c r="C14" s="379"/>
      <c r="D14" s="380"/>
      <c r="E14" s="380"/>
      <c r="F14" s="380"/>
      <c r="G14" s="380"/>
      <c r="H14" s="381">
        <f t="shared" si="0"/>
        <v>0</v>
      </c>
      <c r="I14" s="382"/>
    </row>
    <row r="15" spans="1:11" x14ac:dyDescent="0.25">
      <c r="A15" s="44"/>
      <c r="B15" s="379"/>
      <c r="C15" s="379"/>
      <c r="D15" s="380"/>
      <c r="E15" s="380"/>
      <c r="F15" s="380"/>
      <c r="G15" s="380"/>
      <c r="H15" s="381">
        <f t="shared" si="0"/>
        <v>0</v>
      </c>
      <c r="I15" s="382"/>
    </row>
    <row r="16" spans="1:11" x14ac:dyDescent="0.25">
      <c r="A16" s="44"/>
      <c r="B16" s="379"/>
      <c r="C16" s="379"/>
      <c r="D16" s="380"/>
      <c r="E16" s="380"/>
      <c r="F16" s="380"/>
      <c r="G16" s="380"/>
      <c r="H16" s="381">
        <f t="shared" si="0"/>
        <v>0</v>
      </c>
      <c r="I16" s="382"/>
    </row>
    <row r="17" spans="1:9" x14ac:dyDescent="0.25">
      <c r="A17" s="44"/>
      <c r="B17" s="379"/>
      <c r="C17" s="379"/>
      <c r="D17" s="380"/>
      <c r="E17" s="380"/>
      <c r="F17" s="380"/>
      <c r="G17" s="380"/>
      <c r="H17" s="381">
        <f t="shared" si="0"/>
        <v>0</v>
      </c>
      <c r="I17" s="382"/>
    </row>
    <row r="18" spans="1:9" x14ac:dyDescent="0.25">
      <c r="A18" s="44"/>
      <c r="B18" s="379"/>
      <c r="C18" s="379"/>
      <c r="D18" s="380"/>
      <c r="E18" s="380"/>
      <c r="F18" s="380"/>
      <c r="G18" s="380"/>
      <c r="H18" s="381">
        <f t="shared" si="0"/>
        <v>0</v>
      </c>
      <c r="I18" s="382"/>
    </row>
    <row r="19" spans="1:9" x14ac:dyDescent="0.25">
      <c r="A19" s="44"/>
      <c r="B19" s="379" t="s">
        <v>273</v>
      </c>
      <c r="C19" s="379"/>
      <c r="D19" s="380">
        <f>SUM(D10:E18)</f>
        <v>0</v>
      </c>
      <c r="E19" s="380"/>
      <c r="F19" s="380">
        <f>SUM(F10:G18)</f>
        <v>0</v>
      </c>
      <c r="G19" s="380"/>
      <c r="H19" s="381">
        <f t="shared" si="0"/>
        <v>0</v>
      </c>
      <c r="I19" s="382"/>
    </row>
    <row r="20" spans="1:9" x14ac:dyDescent="0.25">
      <c r="A20" s="44"/>
      <c r="B20" s="379"/>
      <c r="C20" s="379"/>
      <c r="D20" s="379"/>
      <c r="E20" s="379"/>
      <c r="F20" s="379"/>
      <c r="G20" s="379"/>
      <c r="H20" s="379"/>
      <c r="I20" s="379"/>
    </row>
    <row r="21" spans="1:9" ht="13" x14ac:dyDescent="0.3">
      <c r="A21" s="44"/>
      <c r="B21" s="383" t="s">
        <v>274</v>
      </c>
      <c r="C21" s="376"/>
      <c r="D21" s="376"/>
      <c r="E21" s="376"/>
      <c r="F21" s="376"/>
      <c r="G21" s="376"/>
      <c r="H21" s="376"/>
      <c r="I21" s="384"/>
    </row>
    <row r="22" spans="1:9" x14ac:dyDescent="0.25">
      <c r="A22" s="44"/>
      <c r="B22" s="379"/>
      <c r="C22" s="379"/>
      <c r="D22" s="379"/>
      <c r="E22" s="379"/>
      <c r="F22" s="379"/>
      <c r="G22" s="379"/>
      <c r="H22" s="379"/>
      <c r="I22" s="379"/>
    </row>
    <row r="23" spans="1:9" x14ac:dyDescent="0.25">
      <c r="A23" s="44"/>
      <c r="B23" s="379"/>
      <c r="C23" s="379"/>
      <c r="D23" s="380"/>
      <c r="E23" s="380"/>
      <c r="F23" s="380"/>
      <c r="G23" s="380"/>
      <c r="H23" s="381">
        <f>+D23-F23</f>
        <v>0</v>
      </c>
      <c r="I23" s="382"/>
    </row>
    <row r="24" spans="1:9" x14ac:dyDescent="0.25">
      <c r="A24" s="44"/>
      <c r="B24" s="379"/>
      <c r="C24" s="379"/>
      <c r="D24" s="380"/>
      <c r="E24" s="380"/>
      <c r="F24" s="380"/>
      <c r="G24" s="380"/>
      <c r="H24" s="381">
        <f>+D24-F24</f>
        <v>0</v>
      </c>
      <c r="I24" s="382"/>
    </row>
    <row r="25" spans="1:9" x14ac:dyDescent="0.25">
      <c r="A25" s="44"/>
      <c r="B25" s="379"/>
      <c r="C25" s="379"/>
      <c r="D25" s="380"/>
      <c r="E25" s="380"/>
      <c r="F25" s="380"/>
      <c r="G25" s="380"/>
      <c r="H25" s="381">
        <f t="shared" ref="H25:H30" si="1">+D25-F25</f>
        <v>0</v>
      </c>
      <c r="I25" s="382"/>
    </row>
    <row r="26" spans="1:9" x14ac:dyDescent="0.25">
      <c r="A26" s="44"/>
      <c r="B26" s="379"/>
      <c r="C26" s="379"/>
      <c r="D26" s="380"/>
      <c r="E26" s="380"/>
      <c r="F26" s="380"/>
      <c r="G26" s="380"/>
      <c r="H26" s="381">
        <f t="shared" si="1"/>
        <v>0</v>
      </c>
      <c r="I26" s="382"/>
    </row>
    <row r="27" spans="1:9" x14ac:dyDescent="0.25">
      <c r="A27" s="44"/>
      <c r="B27" s="379"/>
      <c r="C27" s="379"/>
      <c r="D27" s="380"/>
      <c r="E27" s="380"/>
      <c r="F27" s="380"/>
      <c r="G27" s="380"/>
      <c r="H27" s="381">
        <f t="shared" si="1"/>
        <v>0</v>
      </c>
      <c r="I27" s="382"/>
    </row>
    <row r="28" spans="1:9" x14ac:dyDescent="0.25">
      <c r="A28" s="44"/>
      <c r="B28" s="379"/>
      <c r="C28" s="379"/>
      <c r="D28" s="380"/>
      <c r="E28" s="380"/>
      <c r="F28" s="380"/>
      <c r="G28" s="380"/>
      <c r="H28" s="381">
        <f t="shared" si="1"/>
        <v>0</v>
      </c>
      <c r="I28" s="382"/>
    </row>
    <row r="29" spans="1:9" x14ac:dyDescent="0.25">
      <c r="A29" s="44"/>
      <c r="B29" s="379"/>
      <c r="C29" s="379"/>
      <c r="D29" s="380"/>
      <c r="E29" s="380"/>
      <c r="F29" s="380"/>
      <c r="G29" s="380"/>
      <c r="H29" s="381">
        <f t="shared" si="1"/>
        <v>0</v>
      </c>
      <c r="I29" s="382"/>
    </row>
    <row r="30" spans="1:9" x14ac:dyDescent="0.25">
      <c r="A30" s="44"/>
      <c r="B30" s="379"/>
      <c r="C30" s="379"/>
      <c r="D30" s="380"/>
      <c r="E30" s="380"/>
      <c r="F30" s="380"/>
      <c r="G30" s="380"/>
      <c r="H30" s="381">
        <f t="shared" si="1"/>
        <v>0</v>
      </c>
      <c r="I30" s="382"/>
    </row>
    <row r="31" spans="1:9" x14ac:dyDescent="0.25">
      <c r="A31" s="44"/>
      <c r="B31" s="379" t="s">
        <v>275</v>
      </c>
      <c r="C31" s="379"/>
      <c r="D31" s="380">
        <f>SUM(D22:E30)</f>
        <v>0</v>
      </c>
      <c r="E31" s="380"/>
      <c r="F31" s="380">
        <f>SUM(F22:G30)</f>
        <v>0</v>
      </c>
      <c r="G31" s="380"/>
      <c r="H31" s="380">
        <f>+D31-F31</f>
        <v>0</v>
      </c>
      <c r="I31" s="380"/>
    </row>
    <row r="32" spans="1:9" x14ac:dyDescent="0.25">
      <c r="A32" s="44"/>
      <c r="B32" s="379"/>
      <c r="C32" s="379"/>
      <c r="D32" s="380"/>
      <c r="E32" s="380"/>
      <c r="F32" s="380"/>
      <c r="G32" s="380"/>
      <c r="H32" s="380"/>
      <c r="I32" s="380"/>
    </row>
    <row r="33" spans="1:11" x14ac:dyDescent="0.25">
      <c r="A33" s="44"/>
      <c r="B33" s="388" t="s">
        <v>276</v>
      </c>
      <c r="C33" s="389"/>
      <c r="D33" s="381">
        <f>+D19+D31</f>
        <v>0</v>
      </c>
      <c r="E33" s="382"/>
      <c r="F33" s="381">
        <f>+F19+F31</f>
        <v>0</v>
      </c>
      <c r="G33" s="382"/>
      <c r="H33" s="381">
        <f>+H19+H31</f>
        <v>0</v>
      </c>
      <c r="I33" s="382"/>
    </row>
    <row r="34" spans="1:11" x14ac:dyDescent="0.25">
      <c r="A34" s="44"/>
      <c r="B34" s="44"/>
      <c r="C34" s="44"/>
      <c r="D34" s="44"/>
      <c r="E34" s="44"/>
      <c r="F34" s="44"/>
      <c r="G34" s="44"/>
      <c r="H34" s="44"/>
      <c r="I34" s="44"/>
    </row>
    <row r="35" spans="1:11" x14ac:dyDescent="0.25">
      <c r="B35" s="88" t="s">
        <v>228</v>
      </c>
    </row>
    <row r="36" spans="1:11" x14ac:dyDescent="0.25">
      <c r="B36" s="88"/>
    </row>
    <row r="37" spans="1:11" x14ac:dyDescent="0.25">
      <c r="B37" s="88"/>
    </row>
    <row r="38" spans="1:11" x14ac:dyDescent="0.25">
      <c r="B38" s="44"/>
    </row>
    <row r="39" spans="1:11" x14ac:dyDescent="0.25">
      <c r="B39" s="44"/>
    </row>
    <row r="40" spans="1:11" x14ac:dyDescent="0.25">
      <c r="B40" s="385" t="s">
        <v>421</v>
      </c>
      <c r="C40" s="385"/>
      <c r="D40" s="385"/>
      <c r="F40" s="385" t="s">
        <v>422</v>
      </c>
      <c r="G40" s="385"/>
      <c r="H40" s="385"/>
      <c r="I40" s="385"/>
    </row>
    <row r="41" spans="1:11" x14ac:dyDescent="0.25">
      <c r="B41" s="343" t="s">
        <v>420</v>
      </c>
      <c r="C41" s="343"/>
      <c r="F41" s="386" t="s">
        <v>444</v>
      </c>
      <c r="G41" s="386"/>
      <c r="H41" s="386"/>
      <c r="I41" s="386"/>
      <c r="J41" s="98"/>
      <c r="K41" s="98"/>
    </row>
    <row r="42" spans="1:11" x14ac:dyDescent="0.25">
      <c r="B42" s="343" t="s">
        <v>423</v>
      </c>
      <c r="C42" s="343"/>
      <c r="D42" s="96"/>
      <c r="F42" s="387" t="s">
        <v>475</v>
      </c>
      <c r="G42" s="387"/>
      <c r="H42" s="387"/>
      <c r="I42" s="387"/>
      <c r="J42" s="99"/>
      <c r="K42" s="99"/>
    </row>
  </sheetData>
  <mergeCells count="112">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1"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8" workbookViewId="0">
      <selection activeCell="I37" sqref="I37"/>
    </sheetView>
  </sheetViews>
  <sheetFormatPr baseColWidth="10" defaultColWidth="11.453125" defaultRowHeight="12.5" x14ac:dyDescent="0.25"/>
  <cols>
    <col min="1" max="1" width="26.453125" style="45" customWidth="1"/>
    <col min="2" max="2" width="18.54296875" style="45" customWidth="1"/>
    <col min="3" max="3" width="36.81640625" style="45" customWidth="1"/>
    <col min="4" max="7" width="11.453125" style="45"/>
    <col min="8" max="8" width="13.453125" style="45" customWidth="1"/>
    <col min="9" max="9" width="10" style="45" customWidth="1"/>
    <col min="10" max="16384" width="11.453125" style="45"/>
  </cols>
  <sheetData>
    <row r="1" spans="1:11" ht="13" x14ac:dyDescent="0.3">
      <c r="A1" s="44"/>
      <c r="B1" s="376" t="s">
        <v>259</v>
      </c>
      <c r="C1" s="376"/>
      <c r="D1" s="376"/>
      <c r="E1" s="376"/>
      <c r="F1" s="376"/>
      <c r="G1" s="376"/>
      <c r="H1" s="376"/>
      <c r="I1" s="376"/>
    </row>
    <row r="2" spans="1:11" ht="13" x14ac:dyDescent="0.3">
      <c r="A2" s="44"/>
      <c r="B2" s="376" t="s">
        <v>264</v>
      </c>
      <c r="C2" s="376"/>
      <c r="D2" s="376"/>
      <c r="E2" s="376"/>
      <c r="F2" s="376"/>
      <c r="G2" s="376"/>
      <c r="H2" s="376"/>
      <c r="I2" s="376"/>
    </row>
    <row r="3" spans="1:11" ht="13" x14ac:dyDescent="0.3">
      <c r="A3" s="44"/>
      <c r="B3" s="376" t="s">
        <v>483</v>
      </c>
      <c r="C3" s="376"/>
      <c r="D3" s="376"/>
      <c r="E3" s="376"/>
      <c r="F3" s="376"/>
      <c r="G3" s="376"/>
      <c r="H3" s="376"/>
      <c r="I3" s="376"/>
    </row>
    <row r="4" spans="1:11" x14ac:dyDescent="0.25">
      <c r="A4" s="44"/>
      <c r="B4" s="44"/>
      <c r="C4" s="44"/>
      <c r="D4" s="44"/>
      <c r="E4" s="44"/>
      <c r="F4" s="44"/>
      <c r="G4" s="44"/>
      <c r="H4" s="44"/>
      <c r="I4" s="44"/>
    </row>
    <row r="5" spans="1:11" ht="13" x14ac:dyDescent="0.3">
      <c r="A5" s="44"/>
      <c r="B5" s="44"/>
      <c r="C5" s="44"/>
      <c r="D5" s="47" t="s">
        <v>195</v>
      </c>
      <c r="E5" s="377" t="s">
        <v>196</v>
      </c>
      <c r="F5" s="377"/>
      <c r="G5" s="377"/>
      <c r="H5" s="377"/>
      <c r="I5" s="377"/>
      <c r="J5" s="97"/>
      <c r="K5" s="97"/>
    </row>
    <row r="6" spans="1:11" x14ac:dyDescent="0.25">
      <c r="A6" s="44"/>
      <c r="B6" s="44"/>
      <c r="C6" s="44"/>
      <c r="D6" s="44"/>
      <c r="E6" s="44"/>
      <c r="F6" s="44"/>
      <c r="G6" s="44"/>
      <c r="H6" s="44"/>
      <c r="I6" s="44"/>
    </row>
    <row r="7" spans="1:11" ht="13" x14ac:dyDescent="0.3">
      <c r="A7" s="44"/>
      <c r="B7" s="378" t="s">
        <v>265</v>
      </c>
      <c r="C7" s="378"/>
      <c r="D7" s="378" t="s">
        <v>266</v>
      </c>
      <c r="E7" s="378"/>
      <c r="F7" s="378" t="s">
        <v>267</v>
      </c>
      <c r="G7" s="378"/>
      <c r="H7" s="378" t="s">
        <v>268</v>
      </c>
      <c r="I7" s="378"/>
    </row>
    <row r="8" spans="1:11" ht="13" x14ac:dyDescent="0.3">
      <c r="A8" s="44"/>
      <c r="B8" s="378"/>
      <c r="C8" s="378"/>
      <c r="D8" s="378" t="s">
        <v>269</v>
      </c>
      <c r="E8" s="378"/>
      <c r="F8" s="378" t="s">
        <v>270</v>
      </c>
      <c r="G8" s="378"/>
      <c r="H8" s="378" t="s">
        <v>271</v>
      </c>
      <c r="I8" s="378"/>
    </row>
    <row r="9" spans="1:11" ht="13" x14ac:dyDescent="0.3">
      <c r="A9" s="44"/>
      <c r="B9" s="383" t="s">
        <v>272</v>
      </c>
      <c r="C9" s="376"/>
      <c r="D9" s="376"/>
      <c r="E9" s="376"/>
      <c r="F9" s="376"/>
      <c r="G9" s="376"/>
      <c r="H9" s="376"/>
      <c r="I9" s="384"/>
    </row>
    <row r="10" spans="1:11" x14ac:dyDescent="0.25">
      <c r="A10" s="44"/>
      <c r="B10" s="379"/>
      <c r="C10" s="379"/>
      <c r="D10" s="379"/>
      <c r="E10" s="379"/>
      <c r="F10" s="379"/>
      <c r="G10" s="379"/>
      <c r="H10" s="381">
        <f>+D10-F10</f>
        <v>0</v>
      </c>
      <c r="I10" s="382"/>
    </row>
    <row r="11" spans="1:11" x14ac:dyDescent="0.25">
      <c r="A11" s="44"/>
      <c r="B11" s="379"/>
      <c r="C11" s="379"/>
      <c r="D11" s="380"/>
      <c r="E11" s="380"/>
      <c r="F11" s="380"/>
      <c r="G11" s="380"/>
      <c r="H11" s="381">
        <f t="shared" ref="H11:H19" si="0">+D11-F11</f>
        <v>0</v>
      </c>
      <c r="I11" s="382"/>
    </row>
    <row r="12" spans="1:11" x14ac:dyDescent="0.25">
      <c r="A12" s="44"/>
      <c r="B12" s="379"/>
      <c r="C12" s="379"/>
      <c r="D12" s="380"/>
      <c r="E12" s="380"/>
      <c r="F12" s="380"/>
      <c r="G12" s="380"/>
      <c r="H12" s="381">
        <f t="shared" si="0"/>
        <v>0</v>
      </c>
      <c r="I12" s="382"/>
    </row>
    <row r="13" spans="1:11" x14ac:dyDescent="0.25">
      <c r="A13" s="44"/>
      <c r="B13" s="379"/>
      <c r="C13" s="379"/>
      <c r="D13" s="380"/>
      <c r="E13" s="380"/>
      <c r="F13" s="380"/>
      <c r="G13" s="380"/>
      <c r="H13" s="381">
        <f t="shared" si="0"/>
        <v>0</v>
      </c>
      <c r="I13" s="382"/>
    </row>
    <row r="14" spans="1:11" x14ac:dyDescent="0.25">
      <c r="A14" s="44"/>
      <c r="B14" s="379"/>
      <c r="C14" s="379"/>
      <c r="D14" s="380"/>
      <c r="E14" s="380"/>
      <c r="F14" s="380"/>
      <c r="G14" s="380"/>
      <c r="H14" s="381">
        <f t="shared" si="0"/>
        <v>0</v>
      </c>
      <c r="I14" s="382"/>
    </row>
    <row r="15" spans="1:11" x14ac:dyDescent="0.25">
      <c r="A15" s="44"/>
      <c r="B15" s="379"/>
      <c r="C15" s="379"/>
      <c r="D15" s="380"/>
      <c r="E15" s="380"/>
      <c r="F15" s="380"/>
      <c r="G15" s="380"/>
      <c r="H15" s="381">
        <f t="shared" si="0"/>
        <v>0</v>
      </c>
      <c r="I15" s="382"/>
    </row>
    <row r="16" spans="1:11" x14ac:dyDescent="0.25">
      <c r="A16" s="44"/>
      <c r="B16" s="379"/>
      <c r="C16" s="379"/>
      <c r="D16" s="380"/>
      <c r="E16" s="380"/>
      <c r="F16" s="380"/>
      <c r="G16" s="380"/>
      <c r="H16" s="381">
        <f t="shared" si="0"/>
        <v>0</v>
      </c>
      <c r="I16" s="382"/>
    </row>
    <row r="17" spans="1:9" x14ac:dyDescent="0.25">
      <c r="A17" s="44"/>
      <c r="B17" s="379"/>
      <c r="C17" s="379"/>
      <c r="D17" s="380"/>
      <c r="E17" s="380"/>
      <c r="F17" s="380"/>
      <c r="G17" s="380"/>
      <c r="H17" s="381">
        <f t="shared" si="0"/>
        <v>0</v>
      </c>
      <c r="I17" s="382"/>
    </row>
    <row r="18" spans="1:9" x14ac:dyDescent="0.25">
      <c r="A18" s="44"/>
      <c r="B18" s="379"/>
      <c r="C18" s="379"/>
      <c r="D18" s="380"/>
      <c r="E18" s="380"/>
      <c r="F18" s="380"/>
      <c r="G18" s="380"/>
      <c r="H18" s="381">
        <f t="shared" si="0"/>
        <v>0</v>
      </c>
      <c r="I18" s="382"/>
    </row>
    <row r="19" spans="1:9" x14ac:dyDescent="0.25">
      <c r="A19" s="44"/>
      <c r="B19" s="379" t="s">
        <v>273</v>
      </c>
      <c r="C19" s="379"/>
      <c r="D19" s="380">
        <f>SUM(D10:E18)</f>
        <v>0</v>
      </c>
      <c r="E19" s="380"/>
      <c r="F19" s="380">
        <f>SUM(F10:G18)</f>
        <v>0</v>
      </c>
      <c r="G19" s="380"/>
      <c r="H19" s="381">
        <f t="shared" si="0"/>
        <v>0</v>
      </c>
      <c r="I19" s="382"/>
    </row>
    <row r="20" spans="1:9" x14ac:dyDescent="0.25">
      <c r="A20" s="44"/>
      <c r="B20" s="379"/>
      <c r="C20" s="379"/>
      <c r="D20" s="379"/>
      <c r="E20" s="379"/>
      <c r="F20" s="379"/>
      <c r="G20" s="379"/>
      <c r="H20" s="379"/>
      <c r="I20" s="379"/>
    </row>
    <row r="21" spans="1:9" ht="13" x14ac:dyDescent="0.3">
      <c r="A21" s="44"/>
      <c r="B21" s="383" t="s">
        <v>274</v>
      </c>
      <c r="C21" s="376"/>
      <c r="D21" s="376"/>
      <c r="E21" s="376"/>
      <c r="F21" s="376"/>
      <c r="G21" s="376"/>
      <c r="H21" s="376"/>
      <c r="I21" s="384"/>
    </row>
    <row r="22" spans="1:9" x14ac:dyDescent="0.25">
      <c r="A22" s="44"/>
      <c r="B22" s="379"/>
      <c r="C22" s="379"/>
      <c r="D22" s="379"/>
      <c r="E22" s="379"/>
      <c r="F22" s="379"/>
      <c r="G22" s="379"/>
      <c r="H22" s="379"/>
      <c r="I22" s="379"/>
    </row>
    <row r="23" spans="1:9" x14ac:dyDescent="0.25">
      <c r="A23" s="44"/>
      <c r="B23" s="379"/>
      <c r="C23" s="379"/>
      <c r="D23" s="380"/>
      <c r="E23" s="380"/>
      <c r="F23" s="380"/>
      <c r="G23" s="380"/>
      <c r="H23" s="381">
        <f>+D23-F23</f>
        <v>0</v>
      </c>
      <c r="I23" s="382"/>
    </row>
    <row r="24" spans="1:9" x14ac:dyDescent="0.25">
      <c r="A24" s="44"/>
      <c r="B24" s="379"/>
      <c r="C24" s="379"/>
      <c r="D24" s="380"/>
      <c r="E24" s="380"/>
      <c r="F24" s="380"/>
      <c r="G24" s="380"/>
      <c r="H24" s="381">
        <f>+D24-F24</f>
        <v>0</v>
      </c>
      <c r="I24" s="382"/>
    </row>
    <row r="25" spans="1:9" x14ac:dyDescent="0.25">
      <c r="A25" s="44"/>
      <c r="B25" s="379"/>
      <c r="C25" s="379"/>
      <c r="D25" s="380"/>
      <c r="E25" s="380"/>
      <c r="F25" s="380"/>
      <c r="G25" s="380"/>
      <c r="H25" s="381">
        <f t="shared" ref="H25:H30" si="1">+D25-F25</f>
        <v>0</v>
      </c>
      <c r="I25" s="382"/>
    </row>
    <row r="26" spans="1:9" x14ac:dyDescent="0.25">
      <c r="A26" s="44"/>
      <c r="B26" s="379"/>
      <c r="C26" s="379"/>
      <c r="D26" s="380"/>
      <c r="E26" s="380"/>
      <c r="F26" s="380"/>
      <c r="G26" s="380"/>
      <c r="H26" s="381">
        <f t="shared" si="1"/>
        <v>0</v>
      </c>
      <c r="I26" s="382"/>
    </row>
    <row r="27" spans="1:9" x14ac:dyDescent="0.25">
      <c r="A27" s="44"/>
      <c r="B27" s="379"/>
      <c r="C27" s="379"/>
      <c r="D27" s="380"/>
      <c r="E27" s="380"/>
      <c r="F27" s="380"/>
      <c r="G27" s="380"/>
      <c r="H27" s="381">
        <f t="shared" si="1"/>
        <v>0</v>
      </c>
      <c r="I27" s="382"/>
    </row>
    <row r="28" spans="1:9" x14ac:dyDescent="0.25">
      <c r="A28" s="44"/>
      <c r="B28" s="379"/>
      <c r="C28" s="379"/>
      <c r="D28" s="380"/>
      <c r="E28" s="380"/>
      <c r="F28" s="380"/>
      <c r="G28" s="380"/>
      <c r="H28" s="381">
        <f t="shared" si="1"/>
        <v>0</v>
      </c>
      <c r="I28" s="382"/>
    </row>
    <row r="29" spans="1:9" x14ac:dyDescent="0.25">
      <c r="A29" s="44"/>
      <c r="B29" s="379"/>
      <c r="C29" s="379"/>
      <c r="D29" s="380"/>
      <c r="E29" s="380"/>
      <c r="F29" s="380"/>
      <c r="G29" s="380"/>
      <c r="H29" s="381">
        <f t="shared" si="1"/>
        <v>0</v>
      </c>
      <c r="I29" s="382"/>
    </row>
    <row r="30" spans="1:9" x14ac:dyDescent="0.25">
      <c r="A30" s="44"/>
      <c r="B30" s="379"/>
      <c r="C30" s="379"/>
      <c r="D30" s="380"/>
      <c r="E30" s="380"/>
      <c r="F30" s="380"/>
      <c r="G30" s="380"/>
      <c r="H30" s="381">
        <f t="shared" si="1"/>
        <v>0</v>
      </c>
      <c r="I30" s="382"/>
    </row>
    <row r="31" spans="1:9" x14ac:dyDescent="0.25">
      <c r="A31" s="44"/>
      <c r="B31" s="379" t="s">
        <v>275</v>
      </c>
      <c r="C31" s="379"/>
      <c r="D31" s="380">
        <f>SUM(D22:E30)</f>
        <v>0</v>
      </c>
      <c r="E31" s="380"/>
      <c r="F31" s="380">
        <f>SUM(F22:G30)</f>
        <v>0</v>
      </c>
      <c r="G31" s="380"/>
      <c r="H31" s="380">
        <f>+D31-F31</f>
        <v>0</v>
      </c>
      <c r="I31" s="380"/>
    </row>
    <row r="32" spans="1:9" x14ac:dyDescent="0.25">
      <c r="A32" s="44"/>
      <c r="B32" s="379"/>
      <c r="C32" s="379"/>
      <c r="D32" s="380"/>
      <c r="E32" s="380"/>
      <c r="F32" s="380"/>
      <c r="G32" s="380"/>
      <c r="H32" s="380"/>
      <c r="I32" s="380"/>
    </row>
    <row r="33" spans="1:11" x14ac:dyDescent="0.25">
      <c r="A33" s="44"/>
      <c r="B33" s="388" t="s">
        <v>276</v>
      </c>
      <c r="C33" s="389"/>
      <c r="D33" s="381">
        <f>+D19+D31</f>
        <v>0</v>
      </c>
      <c r="E33" s="382"/>
      <c r="F33" s="381">
        <f>+F19+F31</f>
        <v>0</v>
      </c>
      <c r="G33" s="382"/>
      <c r="H33" s="381">
        <f>+H19+H31</f>
        <v>0</v>
      </c>
      <c r="I33" s="382"/>
    </row>
    <row r="34" spans="1:11" x14ac:dyDescent="0.25">
      <c r="A34" s="44"/>
      <c r="B34" s="44"/>
      <c r="C34" s="44"/>
      <c r="D34" s="44"/>
      <c r="E34" s="44"/>
      <c r="F34" s="44"/>
      <c r="G34" s="44"/>
      <c r="H34" s="44"/>
      <c r="I34" s="44"/>
    </row>
    <row r="35" spans="1:11" x14ac:dyDescent="0.25">
      <c r="B35" s="88" t="s">
        <v>228</v>
      </c>
    </row>
    <row r="36" spans="1:11" x14ac:dyDescent="0.25">
      <c r="B36" s="88"/>
    </row>
    <row r="37" spans="1:11" x14ac:dyDescent="0.25">
      <c r="B37" s="88"/>
    </row>
    <row r="38" spans="1:11" x14ac:dyDescent="0.25">
      <c r="B38" s="44"/>
    </row>
    <row r="39" spans="1:11" x14ac:dyDescent="0.25">
      <c r="B39" s="44"/>
    </row>
    <row r="40" spans="1:11" x14ac:dyDescent="0.25">
      <c r="B40" s="95"/>
      <c r="C40" s="95"/>
      <c r="D40" s="95"/>
      <c r="F40" s="390"/>
      <c r="G40" s="390"/>
      <c r="H40" s="390"/>
      <c r="I40" s="390"/>
    </row>
    <row r="41" spans="1:11" x14ac:dyDescent="0.25">
      <c r="B41" s="343" t="s">
        <v>420</v>
      </c>
      <c r="C41" s="343"/>
      <c r="F41" s="391" t="s">
        <v>444</v>
      </c>
      <c r="G41" s="391"/>
      <c r="H41" s="391"/>
      <c r="I41" s="391"/>
      <c r="J41" s="98"/>
      <c r="K41" s="98"/>
    </row>
    <row r="42" spans="1:11" x14ac:dyDescent="0.25">
      <c r="B42" s="343" t="s">
        <v>423</v>
      </c>
      <c r="C42" s="343"/>
      <c r="D42" s="96"/>
      <c r="F42" s="387" t="s">
        <v>475</v>
      </c>
      <c r="G42" s="387"/>
      <c r="H42" s="387"/>
      <c r="I42" s="387"/>
      <c r="J42" s="99"/>
      <c r="K42" s="99"/>
    </row>
  </sheetData>
  <mergeCells count="111">
    <mergeCell ref="F40:I40"/>
    <mergeCell ref="B41:C41"/>
    <mergeCell ref="F41:I41"/>
    <mergeCell ref="B42:C42"/>
    <mergeCell ref="F42:I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1:I1"/>
    <mergeCell ref="B2:I2"/>
    <mergeCell ref="B3:I3"/>
    <mergeCell ref="E5:I5"/>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activeCell="H11" sqref="H11"/>
    </sheetView>
  </sheetViews>
  <sheetFormatPr baseColWidth="10" defaultRowHeight="14.5" x14ac:dyDescent="0.35"/>
  <cols>
    <col min="1" max="1" width="0.453125" customWidth="1"/>
    <col min="2" max="2" width="47.81640625" customWidth="1"/>
    <col min="3" max="3" width="19.54296875" customWidth="1"/>
    <col min="4" max="4" width="19.453125" customWidth="1"/>
    <col min="5" max="5" width="20.1796875" customWidth="1"/>
    <col min="9" max="9" width="11.7265625" bestFit="1" customWidth="1"/>
  </cols>
  <sheetData>
    <row r="1" spans="1:9" ht="46.5" customHeight="1" x14ac:dyDescent="0.35">
      <c r="A1" s="394" t="s">
        <v>484</v>
      </c>
      <c r="B1" s="395"/>
      <c r="C1" s="395"/>
      <c r="D1" s="395"/>
      <c r="E1" s="396"/>
    </row>
    <row r="2" spans="1:9" x14ac:dyDescent="0.35">
      <c r="A2" s="232"/>
      <c r="B2" s="232"/>
      <c r="C2" s="232"/>
      <c r="D2" s="232"/>
      <c r="E2" s="232"/>
    </row>
    <row r="3" spans="1:9" x14ac:dyDescent="0.35">
      <c r="A3" s="397" t="s">
        <v>229</v>
      </c>
      <c r="B3" s="398"/>
      <c r="C3" s="233" t="s">
        <v>260</v>
      </c>
      <c r="D3" s="233" t="s">
        <v>208</v>
      </c>
      <c r="E3" s="233" t="s">
        <v>458</v>
      </c>
    </row>
    <row r="4" spans="1:9" ht="15" thickBot="1" x14ac:dyDescent="0.4">
      <c r="A4" s="231"/>
      <c r="B4" s="237"/>
      <c r="C4" s="238"/>
      <c r="D4" s="238"/>
      <c r="E4" s="238"/>
    </row>
    <row r="5" spans="1:9" ht="15" thickBot="1" x14ac:dyDescent="0.4">
      <c r="A5" s="242" t="s">
        <v>261</v>
      </c>
      <c r="B5" s="240"/>
      <c r="C5" s="241">
        <f>C7</f>
        <v>60646162.32</v>
      </c>
      <c r="D5" s="259">
        <f t="shared" ref="D5:E5" si="0">D7</f>
        <v>82927734.349999994</v>
      </c>
      <c r="E5" s="259">
        <f t="shared" si="0"/>
        <v>82927734.349999994</v>
      </c>
    </row>
    <row r="6" spans="1:9" ht="12.75" customHeight="1" x14ac:dyDescent="0.35">
      <c r="A6" s="243"/>
      <c r="B6" s="246" t="s">
        <v>459</v>
      </c>
      <c r="C6" s="239"/>
      <c r="D6" s="239"/>
      <c r="E6" s="239"/>
    </row>
    <row r="7" spans="1:9" ht="12.75" customHeight="1" x14ac:dyDescent="0.35">
      <c r="A7" s="244"/>
      <c r="B7" s="236" t="s">
        <v>460</v>
      </c>
      <c r="C7" s="254">
        <v>60646162.32</v>
      </c>
      <c r="D7" s="309">
        <v>82927734.349999994</v>
      </c>
      <c r="E7" s="319">
        <v>82927734.349999994</v>
      </c>
    </row>
    <row r="8" spans="1:9" ht="15" thickBot="1" x14ac:dyDescent="0.4">
      <c r="A8" s="247"/>
      <c r="B8" s="248"/>
      <c r="C8" s="249"/>
      <c r="D8" s="249"/>
      <c r="E8" s="249"/>
    </row>
    <row r="9" spans="1:9" ht="15" thickBot="1" x14ac:dyDescent="0.4">
      <c r="A9" s="242" t="s">
        <v>262</v>
      </c>
      <c r="B9" s="250"/>
      <c r="C9" s="241">
        <f>C11</f>
        <v>60646162.32</v>
      </c>
      <c r="D9" s="262">
        <f t="shared" ref="D9:E9" si="1">D11</f>
        <v>67221762.340000004</v>
      </c>
      <c r="E9" s="262">
        <f t="shared" si="1"/>
        <v>67221762.340000004</v>
      </c>
    </row>
    <row r="10" spans="1:9" ht="12.75" customHeight="1" x14ac:dyDescent="0.35">
      <c r="A10" s="243"/>
      <c r="B10" s="246" t="s">
        <v>461</v>
      </c>
      <c r="C10" s="239"/>
      <c r="D10" s="239"/>
      <c r="E10" s="239"/>
    </row>
    <row r="11" spans="1:9" ht="12.75" customHeight="1" x14ac:dyDescent="0.35">
      <c r="A11" s="244"/>
      <c r="B11" s="236" t="s">
        <v>462</v>
      </c>
      <c r="C11" s="261">
        <v>60646162.32</v>
      </c>
      <c r="D11" s="320">
        <v>67221762.340000004</v>
      </c>
      <c r="E11" s="321">
        <v>67221762.340000004</v>
      </c>
    </row>
    <row r="12" spans="1:9" ht="15" thickBot="1" x14ac:dyDescent="0.4">
      <c r="A12" s="247"/>
      <c r="B12" s="248"/>
      <c r="C12" s="249"/>
      <c r="D12" s="249"/>
      <c r="E12" s="249"/>
    </row>
    <row r="13" spans="1:9" ht="15" thickBot="1" x14ac:dyDescent="0.4">
      <c r="A13" s="242" t="s">
        <v>463</v>
      </c>
      <c r="B13" s="250"/>
      <c r="C13" s="241">
        <f>C5-C9</f>
        <v>0</v>
      </c>
      <c r="D13" s="262">
        <f t="shared" ref="D13:E13" si="2">D5-D9</f>
        <v>15705972.00999999</v>
      </c>
      <c r="E13" s="262">
        <f t="shared" si="2"/>
        <v>15705972.00999999</v>
      </c>
    </row>
    <row r="14" spans="1:9" x14ac:dyDescent="0.35">
      <c r="A14" s="251"/>
      <c r="B14" s="229"/>
      <c r="C14" s="230"/>
      <c r="D14" s="230"/>
      <c r="E14" s="230"/>
    </row>
    <row r="15" spans="1:9" x14ac:dyDescent="0.35">
      <c r="A15" s="397" t="s">
        <v>229</v>
      </c>
      <c r="B15" s="398"/>
      <c r="C15" s="233" t="s">
        <v>260</v>
      </c>
      <c r="D15" s="233" t="s">
        <v>208</v>
      </c>
      <c r="E15" s="233" t="s">
        <v>458</v>
      </c>
    </row>
    <row r="16" spans="1:9" ht="12.75" customHeight="1" x14ac:dyDescent="0.35">
      <c r="A16" s="244"/>
      <c r="B16" s="236"/>
      <c r="C16" s="234"/>
      <c r="D16" s="234"/>
      <c r="E16" s="234"/>
      <c r="I16" s="72"/>
    </row>
    <row r="17" spans="1:8" ht="12.75" customHeight="1" x14ac:dyDescent="0.35">
      <c r="A17" s="245" t="s">
        <v>464</v>
      </c>
      <c r="B17" s="236"/>
      <c r="C17" s="234">
        <f>C13</f>
        <v>0</v>
      </c>
      <c r="D17" s="234">
        <f>D13</f>
        <v>15705972.00999999</v>
      </c>
      <c r="E17" s="260">
        <f>E13</f>
        <v>15705972.00999999</v>
      </c>
    </row>
    <row r="18" spans="1:8" ht="12.75" customHeight="1" x14ac:dyDescent="0.35">
      <c r="A18" s="244"/>
      <c r="B18" s="236"/>
      <c r="C18" s="234"/>
      <c r="D18" s="234"/>
      <c r="E18" s="234"/>
    </row>
    <row r="19" spans="1:8" ht="12.75" customHeight="1" x14ac:dyDescent="0.35">
      <c r="A19" s="245" t="s">
        <v>465</v>
      </c>
      <c r="B19" s="236"/>
      <c r="C19" s="235">
        <v>0</v>
      </c>
      <c r="D19" s="235">
        <v>0</v>
      </c>
      <c r="E19" s="235">
        <v>0</v>
      </c>
    </row>
    <row r="20" spans="1:8" ht="12.75" customHeight="1" thickBot="1" x14ac:dyDescent="0.4">
      <c r="A20" s="247"/>
      <c r="B20" s="252"/>
      <c r="C20" s="249"/>
      <c r="D20" s="249"/>
      <c r="E20" s="249"/>
    </row>
    <row r="21" spans="1:8" ht="12.75" customHeight="1" thickBot="1" x14ac:dyDescent="0.4">
      <c r="A21" s="242" t="s">
        <v>466</v>
      </c>
      <c r="B21" s="250"/>
      <c r="C21" s="241">
        <f>C17+C19</f>
        <v>0</v>
      </c>
      <c r="D21" s="262">
        <f t="shared" ref="D21:E21" si="3">D17+D19</f>
        <v>15705972.00999999</v>
      </c>
      <c r="E21" s="262">
        <f t="shared" si="3"/>
        <v>15705972.00999999</v>
      </c>
    </row>
    <row r="22" spans="1:8" x14ac:dyDescent="0.35">
      <c r="A22" s="251"/>
      <c r="B22" s="229"/>
      <c r="C22" s="230"/>
      <c r="D22" s="230"/>
      <c r="E22" s="230"/>
    </row>
    <row r="23" spans="1:8" x14ac:dyDescent="0.35">
      <c r="A23" s="397" t="s">
        <v>229</v>
      </c>
      <c r="B23" s="398"/>
      <c r="C23" s="233" t="s">
        <v>260</v>
      </c>
      <c r="D23" s="233" t="s">
        <v>208</v>
      </c>
      <c r="E23" s="233" t="s">
        <v>458</v>
      </c>
    </row>
    <row r="24" spans="1:8" ht="12.75" customHeight="1" x14ac:dyDescent="0.35">
      <c r="A24" s="244"/>
      <c r="B24" s="236"/>
      <c r="C24" s="234"/>
      <c r="D24" s="234"/>
      <c r="E24" s="234"/>
    </row>
    <row r="25" spans="1:8" ht="12.75" customHeight="1" x14ac:dyDescent="0.35">
      <c r="A25" s="245" t="s">
        <v>467</v>
      </c>
      <c r="B25" s="236"/>
      <c r="C25" s="235"/>
      <c r="D25" s="235"/>
      <c r="E25" s="235"/>
    </row>
    <row r="26" spans="1:8" ht="12.75" customHeight="1" x14ac:dyDescent="0.35">
      <c r="A26" s="244"/>
      <c r="B26" s="236"/>
      <c r="C26" s="235"/>
      <c r="D26" s="235"/>
      <c r="E26" s="235"/>
    </row>
    <row r="27" spans="1:8" ht="12.75" customHeight="1" x14ac:dyDescent="0.35">
      <c r="A27" s="245" t="s">
        <v>468</v>
      </c>
      <c r="B27" s="236"/>
      <c r="C27" s="235"/>
      <c r="D27" s="235"/>
      <c r="E27" s="235"/>
    </row>
    <row r="28" spans="1:8" ht="12.75" customHeight="1" thickBot="1" x14ac:dyDescent="0.4">
      <c r="A28" s="247"/>
      <c r="B28" s="252"/>
      <c r="C28" s="249"/>
      <c r="D28" s="249"/>
      <c r="E28" s="249"/>
    </row>
    <row r="29" spans="1:8" ht="15" thickBot="1" x14ac:dyDescent="0.4">
      <c r="A29" s="242" t="s">
        <v>263</v>
      </c>
      <c r="B29" s="250"/>
      <c r="C29" s="241">
        <v>0</v>
      </c>
      <c r="D29" s="241">
        <v>0</v>
      </c>
      <c r="E29" s="241">
        <v>0</v>
      </c>
    </row>
    <row r="30" spans="1:8" x14ac:dyDescent="0.35">
      <c r="A30" s="88" t="s">
        <v>228</v>
      </c>
      <c r="B30" s="45"/>
      <c r="C30" s="45"/>
      <c r="D30" s="45"/>
      <c r="E30" s="45"/>
      <c r="F30" s="45"/>
      <c r="G30" s="45"/>
      <c r="H30" s="45"/>
    </row>
    <row r="31" spans="1:8" x14ac:dyDescent="0.35">
      <c r="A31" s="88"/>
      <c r="B31" s="45"/>
      <c r="C31" s="45"/>
      <c r="D31" s="45"/>
      <c r="E31" s="45"/>
      <c r="F31" s="45"/>
      <c r="G31" s="45"/>
      <c r="H31" s="45"/>
    </row>
    <row r="32" spans="1:8" x14ac:dyDescent="0.35">
      <c r="A32" s="88"/>
      <c r="B32" s="45"/>
      <c r="C32" s="45"/>
      <c r="D32" s="45"/>
      <c r="E32" s="45"/>
      <c r="F32" s="45"/>
      <c r="G32" s="45"/>
      <c r="H32" s="45"/>
    </row>
    <row r="33" spans="1:8" x14ac:dyDescent="0.35">
      <c r="A33" s="44"/>
      <c r="B33" s="45"/>
      <c r="C33" s="45"/>
      <c r="D33" s="45"/>
      <c r="E33" s="45"/>
      <c r="F33" s="45"/>
      <c r="G33" s="45"/>
      <c r="H33" s="45"/>
    </row>
    <row r="34" spans="1:8" x14ac:dyDescent="0.35">
      <c r="A34" s="44"/>
      <c r="B34" s="45"/>
      <c r="C34" s="45"/>
      <c r="D34" s="45"/>
      <c r="E34" s="45"/>
      <c r="F34" s="45"/>
      <c r="G34" s="45"/>
      <c r="H34" s="45"/>
    </row>
    <row r="35" spans="1:8" x14ac:dyDescent="0.35">
      <c r="A35" s="90"/>
      <c r="B35" s="216" t="s">
        <v>469</v>
      </c>
      <c r="C35" s="90"/>
      <c r="D35" s="399" t="s">
        <v>422</v>
      </c>
      <c r="E35" s="399"/>
      <c r="F35" s="92"/>
      <c r="G35" s="92"/>
      <c r="H35" s="92"/>
    </row>
    <row r="36" spans="1:8" x14ac:dyDescent="0.35">
      <c r="A36" s="343" t="s">
        <v>420</v>
      </c>
      <c r="B36" s="343"/>
      <c r="C36" s="45"/>
      <c r="D36" s="386" t="s">
        <v>444</v>
      </c>
      <c r="E36" s="386"/>
      <c r="F36" s="217"/>
      <c r="G36" s="217"/>
    </row>
    <row r="37" spans="1:8" ht="10.5" customHeight="1" x14ac:dyDescent="0.35">
      <c r="A37" s="392" t="s">
        <v>423</v>
      </c>
      <c r="B37" s="392"/>
      <c r="C37" s="253"/>
      <c r="D37" s="393" t="s">
        <v>475</v>
      </c>
      <c r="E37" s="393"/>
      <c r="F37" s="218"/>
      <c r="G37" s="218"/>
    </row>
  </sheetData>
  <mergeCells count="9">
    <mergeCell ref="A36:B36"/>
    <mergeCell ref="A37:B37"/>
    <mergeCell ref="D36:E36"/>
    <mergeCell ref="D37:E37"/>
    <mergeCell ref="A1:E1"/>
    <mergeCell ref="A3:B3"/>
    <mergeCell ref="A15:B15"/>
    <mergeCell ref="A23:B23"/>
    <mergeCell ref="D35:E35"/>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2020-10-06T05:51:56Z</cp:lastPrinted>
  <dcterms:created xsi:type="dcterms:W3CDTF">2018-01-16T16:12:43Z</dcterms:created>
  <dcterms:modified xsi:type="dcterms:W3CDTF">2020-10-14T17:03:36Z</dcterms:modified>
</cp:coreProperties>
</file>