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D32" i="1"/>
  <c r="G32" i="1" s="1"/>
  <c r="H32" i="1" s="1"/>
  <c r="H31" i="1"/>
  <c r="G31" i="1"/>
  <c r="G30" i="1"/>
  <c r="H30" i="1" s="1"/>
  <c r="H29" i="1"/>
  <c r="G29" i="1"/>
  <c r="G28" i="1"/>
  <c r="H28" i="1" s="1"/>
  <c r="H27" i="1"/>
  <c r="G27" i="1"/>
  <c r="D26" i="1"/>
  <c r="D24" i="1" s="1"/>
  <c r="G24" i="1" s="1"/>
  <c r="H24" i="1" s="1"/>
  <c r="F24" i="1"/>
  <c r="E24" i="1"/>
  <c r="E12" i="1" s="1"/>
  <c r="G22" i="1"/>
  <c r="K22" i="1" s="1"/>
  <c r="D21" i="1"/>
  <c r="G21" i="1" s="1"/>
  <c r="D20" i="1"/>
  <c r="G20" i="1" s="1"/>
  <c r="D19" i="1"/>
  <c r="D14" i="1" s="1"/>
  <c r="G18" i="1"/>
  <c r="H18" i="1" s="1"/>
  <c r="K17" i="1"/>
  <c r="G17" i="1"/>
  <c r="H17" i="1" s="1"/>
  <c r="K16" i="1"/>
  <c r="H16" i="1"/>
  <c r="G16" i="1"/>
  <c r="F14" i="1"/>
  <c r="F12" i="1" s="1"/>
  <c r="E14" i="1"/>
  <c r="G14" i="1" l="1"/>
  <c r="H14" i="1" s="1"/>
  <c r="D12" i="1"/>
  <c r="G12" i="1" s="1"/>
  <c r="H12" i="1" s="1"/>
  <c r="H20" i="1"/>
  <c r="K20" i="1"/>
  <c r="H21" i="1"/>
  <c r="K21" i="1"/>
  <c r="G26" i="1"/>
  <c r="H26" i="1" s="1"/>
  <c r="H34" i="1"/>
  <c r="K18" i="1"/>
  <c r="G19" i="1"/>
  <c r="H22" i="1"/>
  <c r="H19" i="1" l="1"/>
  <c r="K19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<sst xmlns="http://schemas.openxmlformats.org/spreadsheetml/2006/main" count="39" uniqueCount="38">
  <si>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</si>
  <si>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Marzo del 2020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</si>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</sst>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/>
    <xf numFmtId="3" fontId="4" fillId="3" borderId="0" xfId="1" applyNumberFormat="1" applyFont="1" applyFill="1" applyBorder="1" applyAlignment="1">
      <alignment vertical="top"/>
    </xf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A-GTO-UTNG-1T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>
        <row r="16">
          <cell r="D16">
            <v>33271810.129999999</v>
          </cell>
        </row>
        <row r="17">
          <cell r="D17">
            <v>1749442.48</v>
          </cell>
        </row>
        <row r="18">
          <cell r="D18">
            <v>1523537.62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20" zoomScaleNormal="120" workbookViewId="0">
      <selection activeCell="I12" sqref="I1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146793378.34999999</v>
      </c>
      <c r="E12" s="31">
        <f>+E14+E24</f>
        <v>91092772.659999996</v>
      </c>
      <c r="F12" s="31">
        <f>+F14+F24</f>
        <v>85769733.810000002</v>
      </c>
      <c r="G12" s="31">
        <f>+D12+E12-F12</f>
        <v>152116417.19999999</v>
      </c>
      <c r="H12" s="31">
        <f>+G12-D12</f>
        <v>5323038.849999994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31233875.559999987</v>
      </c>
      <c r="E14" s="36">
        <f>SUM(E16:E22)</f>
        <v>89935470.86999999</v>
      </c>
      <c r="F14" s="36">
        <f>SUM(F16:F22)</f>
        <v>84588006.200000003</v>
      </c>
      <c r="G14" s="31">
        <f>+D14+E14-F14</f>
        <v>36581340.229999974</v>
      </c>
      <c r="H14" s="36">
        <f>+G14-D14</f>
        <v>5347464.6699999869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1" s="6" customFormat="1" ht="19.5" customHeight="1" x14ac:dyDescent="0.25">
      <c r="A16" s="39"/>
      <c r="B16" s="44" t="s">
        <v>15</v>
      </c>
      <c r="C16" s="44"/>
      <c r="D16" s="42">
        <v>28738949.319999993</v>
      </c>
      <c r="E16" s="42">
        <v>56796843.200000003</v>
      </c>
      <c r="F16" s="42">
        <v>52263982.390000001</v>
      </c>
      <c r="G16" s="45">
        <f>D16+E16-F16</f>
        <v>33271810.129999995</v>
      </c>
      <c r="H16" s="46">
        <f>G16-D16</f>
        <v>4532860.8100000024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2">
        <v>1617399.6299999952</v>
      </c>
      <c r="E17" s="42">
        <v>28889979.190000001</v>
      </c>
      <c r="F17" s="42">
        <v>28757936.34</v>
      </c>
      <c r="G17" s="45">
        <f t="shared" ref="G17:G22" si="0">D17+E17-F17</f>
        <v>1749442.4799999967</v>
      </c>
      <c r="H17" s="46">
        <f t="shared" ref="H17:H22" si="1">G17-D17</f>
        <v>132042.85000000149</v>
      </c>
      <c r="I17" s="43"/>
      <c r="J17" s="5"/>
      <c r="K17" s="38" t="str">
        <f>IF(G17=[1]ESF!D17," ","Error")</f>
        <v xml:space="preserve"> </v>
      </c>
    </row>
    <row r="18" spans="1:14" s="6" customFormat="1" ht="19.5" customHeight="1" x14ac:dyDescent="0.25">
      <c r="A18" s="39"/>
      <c r="B18" s="44" t="s">
        <v>17</v>
      </c>
      <c r="C18" s="44"/>
      <c r="D18" s="42">
        <v>840976.6099999994</v>
      </c>
      <c r="E18" s="42">
        <v>4248648.41</v>
      </c>
      <c r="F18" s="42">
        <v>3566087.4</v>
      </c>
      <c r="G18" s="45">
        <f t="shared" si="0"/>
        <v>1523537.6199999996</v>
      </c>
      <c r="H18" s="46">
        <f t="shared" si="1"/>
        <v>682561.01000000024</v>
      </c>
      <c r="I18" s="43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7.0000000000000007E-2</v>
      </c>
      <c r="G19" s="47">
        <f t="shared" si="0"/>
        <v>0</v>
      </c>
      <c r="H19" s="47">
        <f t="shared" si="1"/>
        <v>0</v>
      </c>
      <c r="I19" s="43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6">
        <v>36550</v>
      </c>
      <c r="E22" s="48">
        <v>0</v>
      </c>
      <c r="F22" s="46">
        <v>0</v>
      </c>
      <c r="G22" s="46">
        <f t="shared" si="0"/>
        <v>36550</v>
      </c>
      <c r="H22" s="46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9"/>
      <c r="C23" s="49"/>
      <c r="D23" s="50"/>
      <c r="E23" s="50"/>
      <c r="F23" s="50"/>
      <c r="G23" s="50"/>
      <c r="H23" s="50"/>
      <c r="I23" s="43"/>
      <c r="K23" s="38"/>
    </row>
    <row r="24" spans="1:14" x14ac:dyDescent="0.2">
      <c r="A24" s="34"/>
      <c r="B24" s="35" t="s">
        <v>23</v>
      </c>
      <c r="C24" s="35"/>
      <c r="D24" s="36">
        <f>SUM(D26:D34)</f>
        <v>115559502.79000001</v>
      </c>
      <c r="E24" s="36">
        <f>SUM(E26:E34)</f>
        <v>1157301.79</v>
      </c>
      <c r="F24" s="36">
        <f>SUM(F26:F34)</f>
        <v>1181727.6099999999</v>
      </c>
      <c r="G24" s="36">
        <f>+D24+E24-F24</f>
        <v>115535076.97000001</v>
      </c>
      <c r="H24" s="36">
        <f>+G24-D24</f>
        <v>-24425.819999992847</v>
      </c>
      <c r="I24" s="37"/>
      <c r="K24" s="38"/>
    </row>
    <row r="25" spans="1:14" ht="5.0999999999999996" customHeight="1" x14ac:dyDescent="0.2">
      <c r="A25" s="39"/>
      <c r="B25" s="40"/>
      <c r="C25" s="49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7">
        <f>+D26+E26+F26</f>
        <v>0</v>
      </c>
      <c r="H26" s="47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7">
        <f>+D27+E27+F27</f>
        <v>500000</v>
      </c>
      <c r="H27" s="47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96475716.13000001</v>
      </c>
      <c r="E28" s="42">
        <v>747540.51</v>
      </c>
      <c r="F28" s="42">
        <v>747540.51</v>
      </c>
      <c r="G28" s="42">
        <f>D28+E28-F28</f>
        <v>96475716.13000001</v>
      </c>
      <c r="H28" s="42">
        <f t="shared" ref="H28:H32" si="2">G28-D28</f>
        <v>0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93812217.269999996</v>
      </c>
      <c r="E29" s="42">
        <v>0</v>
      </c>
      <c r="F29" s="42">
        <v>434187.1</v>
      </c>
      <c r="G29" s="42">
        <f>D29+E29-F29</f>
        <v>93378030.170000002</v>
      </c>
      <c r="H29" s="42">
        <f t="shared" si="2"/>
        <v>-434187.09999999404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46">
        <f t="shared" ref="G30" si="3">D30+E30-F30</f>
        <v>0</v>
      </c>
      <c r="H30" s="46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-75228430.609999999</v>
      </c>
      <c r="E31" s="42">
        <v>409761.28000000003</v>
      </c>
      <c r="F31" s="42">
        <v>0</v>
      </c>
      <c r="G31" s="47">
        <f>D31+E31-F31</f>
        <v>-74818669.329999998</v>
      </c>
      <c r="H31" s="47">
        <f t="shared" si="2"/>
        <v>409761.28000000119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7">
        <f>+D32+E32+F32</f>
        <v>0</v>
      </c>
      <c r="H32" s="46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7">
        <f>+D33+E33+F33</f>
        <v>0</v>
      </c>
      <c r="H33" s="47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7">
        <f>+D34+E34+F34</f>
        <v>0</v>
      </c>
      <c r="H34" s="47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9"/>
      <c r="C35" s="49"/>
      <c r="D35" s="50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E41:G41"/>
    <mergeCell ref="B42:C42"/>
    <mergeCell ref="E42:G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2020-04-20T16:46:55Z</dcterms:created>
  <dcterms:modified xsi:type="dcterms:W3CDTF">2020-04-20T16:47:37Z</dcterms:modified>
</cp:coreProperties>
</file>