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tavio\Desktop\INFORMACIÓN FINANCIERA LGCG Y DISIPLINA FINANCIERA\PRIMER TRIM\IPRE\"/>
    </mc:Choice>
  </mc:AlternateContent>
  <bookViews>
    <workbookView xWindow="0" yWindow="0" windowWidth="24000" windowHeight="9630"/>
  </bookViews>
  <sheets>
    <sheet name="EAI " sheetId="16" r:id="rId1"/>
    <sheet name="CAdmon" sheetId="13" r:id="rId2"/>
    <sheet name="COG" sheetId="12" r:id="rId3"/>
    <sheet name="CTG" sheetId="14" r:id="rId4"/>
    <sheet name="CFG" sheetId="15" r:id="rId5"/>
    <sheet name="EN" sheetId="6" r:id="rId6"/>
    <sheet name="ID" sheetId="5" r:id="rId7"/>
    <sheet name="IPF" sheetId="4" r:id="rId8"/>
    <sheet name="CProg" sheetId="3" r:id="rId9"/>
    <sheet name="PyPI" sheetId="2" r:id="rId10"/>
    <sheet name="IR" sheetId="1" r:id="rId11"/>
  </sheets>
  <externalReferences>
    <externalReference r:id="rId12"/>
  </externalReferences>
  <definedNames>
    <definedName name="_xlnm._FilterDatabase" localSheetId="4" hidden="1">CFG!$A$3:$H$40</definedName>
    <definedName name="_xlnm._FilterDatabase" localSheetId="2" hidden="1">COG!$A$3:$H$76</definedName>
    <definedName name="_xlnm._FilterDatabase" localSheetId="0" hidden="1">'EAI '!$B$3:$I$4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2" l="1"/>
  <c r="I15" i="2"/>
  <c r="I24" i="2"/>
  <c r="I28" i="2"/>
  <c r="L13" i="3"/>
  <c r="L11" i="3"/>
  <c r="I17" i="16" l="1"/>
  <c r="F17" i="16"/>
  <c r="I39" i="16" l="1"/>
  <c r="I37" i="16"/>
  <c r="I18" i="16"/>
  <c r="I16" i="16"/>
  <c r="E49" i="16" l="1"/>
  <c r="G49" i="16"/>
  <c r="H49" i="16"/>
  <c r="D49" i="16"/>
  <c r="F37" i="16"/>
  <c r="E21" i="16" l="1"/>
  <c r="D21" i="16"/>
  <c r="F16" i="16" l="1"/>
  <c r="D33" i="16"/>
  <c r="D30" i="16"/>
  <c r="D12" i="16" l="1"/>
  <c r="D9" i="16" l="1"/>
  <c r="E9" i="16"/>
  <c r="I38" i="16" l="1"/>
  <c r="G30" i="16"/>
  <c r="H30" i="16"/>
  <c r="F31" i="16"/>
  <c r="F30" i="16" s="1"/>
  <c r="E64" i="12" l="1"/>
  <c r="H64" i="12" s="1"/>
  <c r="H57" i="12" s="1"/>
  <c r="D57" i="12"/>
  <c r="E57" i="12" s="1"/>
  <c r="F19" i="16" l="1"/>
  <c r="F18" i="16"/>
  <c r="F21" i="16" s="1"/>
  <c r="I19" i="16" l="1"/>
  <c r="I13" i="16"/>
  <c r="I12" i="16" s="1"/>
  <c r="I10" i="16"/>
  <c r="I9" i="16" s="1"/>
  <c r="H12" i="16"/>
  <c r="H21" i="16" s="1"/>
  <c r="G12" i="16"/>
  <c r="H9" i="16"/>
  <c r="G9" i="16"/>
  <c r="G21" i="16" s="1"/>
  <c r="F13" i="16"/>
  <c r="F12" i="16" s="1"/>
  <c r="F10" i="16"/>
  <c r="F9" i="16" s="1"/>
  <c r="E12" i="16"/>
  <c r="I34" i="16"/>
  <c r="I33" i="16" s="1"/>
  <c r="I31" i="16"/>
  <c r="I30" i="16" s="1"/>
  <c r="H33" i="16"/>
  <c r="G33" i="16"/>
  <c r="E30" i="16"/>
  <c r="E33" i="16"/>
  <c r="E8" i="14"/>
  <c r="H8" i="14" s="1"/>
  <c r="E6" i="14"/>
  <c r="H6" i="14" s="1"/>
  <c r="E16" i="13" l="1"/>
  <c r="G16" i="13"/>
  <c r="H16" i="13"/>
  <c r="D16" i="13"/>
  <c r="E40" i="13"/>
  <c r="G40" i="13"/>
  <c r="H40" i="13"/>
  <c r="D40" i="13"/>
  <c r="D16" i="14"/>
  <c r="E16" i="14"/>
  <c r="F16" i="14"/>
  <c r="G16" i="14"/>
  <c r="H16" i="14"/>
  <c r="C16" i="14"/>
  <c r="D42" i="15"/>
  <c r="F42" i="15"/>
  <c r="G42" i="15"/>
  <c r="C42" i="15"/>
  <c r="E45" i="12"/>
  <c r="H45" i="12" s="1"/>
  <c r="E46" i="12"/>
  <c r="H46" i="12" s="1"/>
  <c r="E47" i="12"/>
  <c r="H47" i="12" s="1"/>
  <c r="E48" i="12"/>
  <c r="H48" i="12" s="1"/>
  <c r="E49" i="12"/>
  <c r="H49" i="12" s="1"/>
  <c r="E50" i="12"/>
  <c r="H50" i="12" s="1"/>
  <c r="E51" i="12"/>
  <c r="H51" i="12" s="1"/>
  <c r="E52" i="12"/>
  <c r="H52" i="12" s="1"/>
  <c r="E53" i="12"/>
  <c r="H53" i="12" s="1"/>
  <c r="E54" i="12"/>
  <c r="H54" i="12" s="1"/>
  <c r="E55" i="12"/>
  <c r="H55" i="12" s="1"/>
  <c r="E56" i="12"/>
  <c r="H56" i="12" s="1"/>
  <c r="E44" i="12"/>
  <c r="H44" i="12" s="1"/>
  <c r="D43" i="12"/>
  <c r="F43" i="12"/>
  <c r="G43" i="12"/>
  <c r="C43" i="12"/>
  <c r="H35" i="12"/>
  <c r="H36" i="12"/>
  <c r="H38" i="12"/>
  <c r="H39" i="12"/>
  <c r="H40" i="12"/>
  <c r="H41" i="12"/>
  <c r="H42" i="12"/>
  <c r="H34" i="12"/>
  <c r="E37" i="12"/>
  <c r="E33" i="12" s="1"/>
  <c r="D33" i="12"/>
  <c r="F33" i="12"/>
  <c r="G33" i="12"/>
  <c r="C33" i="12"/>
  <c r="E25" i="12"/>
  <c r="H25" i="12" s="1"/>
  <c r="E26" i="12"/>
  <c r="H26" i="12" s="1"/>
  <c r="E27" i="12"/>
  <c r="H27" i="12" s="1"/>
  <c r="E28" i="12"/>
  <c r="H28" i="12" s="1"/>
  <c r="E29" i="12"/>
  <c r="H29" i="12" s="1"/>
  <c r="E30" i="12"/>
  <c r="H30" i="12" s="1"/>
  <c r="E31" i="12"/>
  <c r="H31" i="12" s="1"/>
  <c r="E32" i="12"/>
  <c r="H32" i="12" s="1"/>
  <c r="E24" i="12"/>
  <c r="H24" i="12" s="1"/>
  <c r="D23" i="12"/>
  <c r="F23" i="12"/>
  <c r="G23" i="12"/>
  <c r="C23" i="12"/>
  <c r="E15" i="12"/>
  <c r="H15" i="12" s="1"/>
  <c r="E16" i="12"/>
  <c r="H16" i="12" s="1"/>
  <c r="E17" i="12"/>
  <c r="H17" i="12" s="1"/>
  <c r="E18" i="12"/>
  <c r="H18" i="12" s="1"/>
  <c r="E19" i="12"/>
  <c r="H19" i="12" s="1"/>
  <c r="E20" i="12"/>
  <c r="H20" i="12" s="1"/>
  <c r="E21" i="12"/>
  <c r="H21" i="12" s="1"/>
  <c r="E22" i="12"/>
  <c r="H22" i="12" s="1"/>
  <c r="E14" i="12"/>
  <c r="H14" i="12" s="1"/>
  <c r="D13" i="12"/>
  <c r="F13" i="12"/>
  <c r="G13" i="12"/>
  <c r="C13" i="12"/>
  <c r="F5" i="12"/>
  <c r="G5" i="12"/>
  <c r="E7" i="12"/>
  <c r="H7" i="12" s="1"/>
  <c r="E8" i="12"/>
  <c r="H8" i="12" s="1"/>
  <c r="E9" i="12"/>
  <c r="H9" i="12" s="1"/>
  <c r="E10" i="12"/>
  <c r="H10" i="12" s="1"/>
  <c r="E11" i="12"/>
  <c r="H11" i="12" s="1"/>
  <c r="E12" i="12"/>
  <c r="H12" i="12" s="1"/>
  <c r="E6" i="12"/>
  <c r="H6" i="12" s="1"/>
  <c r="D5" i="12"/>
  <c r="C5" i="12"/>
  <c r="F39" i="16"/>
  <c r="F38" i="16"/>
  <c r="F34" i="16"/>
  <c r="F33" i="16"/>
  <c r="E21" i="15"/>
  <c r="H21" i="15" s="1"/>
  <c r="H42" i="15" s="1"/>
  <c r="F26" i="13"/>
  <c r="I26" i="13" s="1"/>
  <c r="I40" i="13" s="1"/>
  <c r="F7" i="13"/>
  <c r="I7" i="13" s="1"/>
  <c r="I16" i="13" s="1"/>
  <c r="F49" i="16" l="1"/>
  <c r="H43" i="12"/>
  <c r="D77" i="12"/>
  <c r="H37" i="12"/>
  <c r="H33" i="12" s="1"/>
  <c r="H13" i="12"/>
  <c r="G77" i="12"/>
  <c r="F77" i="12"/>
  <c r="F16" i="13"/>
  <c r="E42" i="15"/>
  <c r="F40" i="13"/>
  <c r="C77" i="12"/>
  <c r="E23" i="12"/>
  <c r="H23" i="12"/>
  <c r="E43" i="12"/>
  <c r="E13" i="12"/>
  <c r="E5" i="12"/>
  <c r="H5" i="12" s="1"/>
  <c r="H77" i="12" l="1"/>
  <c r="E77" i="12"/>
  <c r="J24" i="2"/>
  <c r="H31" i="6" l="1"/>
  <c r="F31" i="6"/>
  <c r="D31" i="6"/>
  <c r="H30" i="6"/>
  <c r="H29" i="6"/>
  <c r="H28" i="6"/>
  <c r="H27" i="6"/>
  <c r="H26" i="6"/>
  <c r="H25" i="6"/>
  <c r="H24" i="6"/>
  <c r="H23" i="6"/>
  <c r="F19" i="6"/>
  <c r="F33" i="6" s="1"/>
  <c r="D19" i="6"/>
  <c r="D33" i="6" s="1"/>
  <c r="H18" i="6"/>
  <c r="H17" i="6"/>
  <c r="H16" i="6"/>
  <c r="H15" i="6"/>
  <c r="H14" i="6"/>
  <c r="H13" i="6"/>
  <c r="H12" i="6"/>
  <c r="H11" i="6"/>
  <c r="H10" i="6"/>
  <c r="F31" i="5"/>
  <c r="D31" i="5"/>
  <c r="H31" i="5" s="1"/>
  <c r="H30" i="5"/>
  <c r="H29" i="5"/>
  <c r="H28" i="5"/>
  <c r="H27" i="5"/>
  <c r="H26" i="5"/>
  <c r="H25" i="5"/>
  <c r="H24" i="5"/>
  <c r="H23" i="5"/>
  <c r="F19" i="5"/>
  <c r="F33" i="5" s="1"/>
  <c r="D19" i="5"/>
  <c r="D33" i="5" s="1"/>
  <c r="H18" i="5"/>
  <c r="H17" i="5"/>
  <c r="H16" i="5"/>
  <c r="H15" i="5"/>
  <c r="H14" i="5"/>
  <c r="H13" i="5"/>
  <c r="H12" i="5"/>
  <c r="H11" i="5"/>
  <c r="H10" i="5"/>
  <c r="F29" i="4"/>
  <c r="F33" i="4" s="1"/>
  <c r="E29" i="4"/>
  <c r="E33" i="4" s="1"/>
  <c r="D29" i="4"/>
  <c r="D33" i="4" s="1"/>
  <c r="F14" i="4"/>
  <c r="E14" i="4"/>
  <c r="D14" i="4"/>
  <c r="F13" i="4"/>
  <c r="E13" i="4"/>
  <c r="D13" i="4"/>
  <c r="F12" i="4"/>
  <c r="E12" i="4"/>
  <c r="D12" i="4"/>
  <c r="L39" i="3"/>
  <c r="L38" i="3"/>
  <c r="L37" i="3"/>
  <c r="L36" i="3"/>
  <c r="L35" i="3"/>
  <c r="E35" i="3"/>
  <c r="L34" i="3"/>
  <c r="L33" i="3"/>
  <c r="L32" i="3"/>
  <c r="L31" i="3"/>
  <c r="L30" i="3"/>
  <c r="E30" i="3"/>
  <c r="L29" i="3"/>
  <c r="L28" i="3"/>
  <c r="L27" i="3"/>
  <c r="E27" i="3"/>
  <c r="L26" i="3"/>
  <c r="L25" i="3"/>
  <c r="L24" i="3"/>
  <c r="L23" i="3"/>
  <c r="K23" i="3"/>
  <c r="J23" i="3"/>
  <c r="I23" i="3"/>
  <c r="H23" i="3"/>
  <c r="G23" i="3"/>
  <c r="F23" i="3"/>
  <c r="E23" i="3"/>
  <c r="L22" i="3"/>
  <c r="L21" i="3"/>
  <c r="L20" i="3"/>
  <c r="L19" i="3"/>
  <c r="L18" i="3"/>
  <c r="L17" i="3"/>
  <c r="L16" i="3"/>
  <c r="L15" i="3"/>
  <c r="L14" i="3"/>
  <c r="K14" i="3"/>
  <c r="J14" i="3"/>
  <c r="I14" i="3"/>
  <c r="H14" i="3"/>
  <c r="H10" i="3" s="1"/>
  <c r="G14" i="3"/>
  <c r="F14" i="3"/>
  <c r="E14" i="3"/>
  <c r="G13" i="3"/>
  <c r="L12" i="3"/>
  <c r="K11" i="3"/>
  <c r="K41" i="3" s="1"/>
  <c r="J11" i="3"/>
  <c r="J41" i="3" s="1"/>
  <c r="I11" i="3"/>
  <c r="I41" i="3" s="1"/>
  <c r="H11" i="3"/>
  <c r="H41" i="3" s="1"/>
  <c r="F11" i="3"/>
  <c r="F41" i="3" s="1"/>
  <c r="E11" i="3"/>
  <c r="K10" i="3"/>
  <c r="J10" i="3"/>
  <c r="I10" i="3"/>
  <c r="G10" i="3"/>
  <c r="F10" i="3"/>
  <c r="E10" i="3"/>
  <c r="P28" i="2"/>
  <c r="J28" i="2"/>
  <c r="O28" i="2" s="1"/>
  <c r="N27" i="2"/>
  <c r="M27" i="2"/>
  <c r="L27" i="2"/>
  <c r="K27" i="2"/>
  <c r="I27" i="2"/>
  <c r="H27" i="2"/>
  <c r="P24" i="2"/>
  <c r="Q24" i="2"/>
  <c r="N23" i="2"/>
  <c r="M23" i="2"/>
  <c r="L23" i="2"/>
  <c r="K23" i="2"/>
  <c r="I23" i="2"/>
  <c r="H23" i="2"/>
  <c r="P15" i="2"/>
  <c r="J15" i="2"/>
  <c r="O15" i="2" s="1"/>
  <c r="N14" i="2"/>
  <c r="M14" i="2"/>
  <c r="L14" i="2"/>
  <c r="K14" i="2"/>
  <c r="I14" i="2"/>
  <c r="H14" i="2"/>
  <c r="P12" i="2"/>
  <c r="J12" i="2"/>
  <c r="O12" i="2" s="1"/>
  <c r="N11" i="2"/>
  <c r="M11" i="2"/>
  <c r="L11" i="2"/>
  <c r="K11" i="2"/>
  <c r="I11" i="2"/>
  <c r="H11" i="2"/>
  <c r="W56" i="1"/>
  <c r="W53" i="1"/>
  <c r="W50" i="1"/>
  <c r="W49" i="1"/>
  <c r="W48" i="1"/>
  <c r="W43" i="1"/>
  <c r="W37" i="1"/>
  <c r="W35" i="1"/>
  <c r="W34" i="1"/>
  <c r="W33" i="1"/>
  <c r="W15" i="1"/>
  <c r="W14" i="1"/>
  <c r="W11" i="1"/>
  <c r="W10" i="1"/>
  <c r="W9" i="1"/>
  <c r="W8" i="1"/>
  <c r="W7" i="1"/>
  <c r="H41" i="2" l="1"/>
  <c r="P14" i="2"/>
  <c r="L10" i="3"/>
  <c r="G11" i="3"/>
  <c r="G41" i="3" s="1"/>
  <c r="L41" i="3"/>
  <c r="F11" i="4"/>
  <c r="F17" i="4" s="1"/>
  <c r="F21" i="4" s="1"/>
  <c r="F25" i="4" s="1"/>
  <c r="D11" i="4"/>
  <c r="D17" i="4" s="1"/>
  <c r="D21" i="4" s="1"/>
  <c r="D25" i="4" s="1"/>
  <c r="E11" i="4"/>
  <c r="E17" i="4" s="1"/>
  <c r="E21" i="4" s="1"/>
  <c r="E25" i="4" s="1"/>
  <c r="Q12" i="2"/>
  <c r="J27" i="2"/>
  <c r="Q27" i="2" s="1"/>
  <c r="I41" i="2"/>
  <c r="P27" i="2"/>
  <c r="Q28" i="2"/>
  <c r="K41" i="2"/>
  <c r="E41" i="3"/>
  <c r="N41" i="2"/>
  <c r="M41" i="2"/>
  <c r="O24" i="2"/>
  <c r="J23" i="2"/>
  <c r="O23" i="2" s="1"/>
  <c r="J14" i="2"/>
  <c r="Q15" i="2"/>
  <c r="J11" i="2"/>
  <c r="H19" i="6"/>
  <c r="H33" i="6" s="1"/>
  <c r="H19" i="5"/>
  <c r="H33" i="5" s="1"/>
  <c r="P23" i="2"/>
  <c r="P11" i="2"/>
  <c r="L41" i="2"/>
  <c r="O27" i="2" l="1"/>
  <c r="J41" i="2"/>
  <c r="O11" i="2"/>
  <c r="Q11" i="2"/>
  <c r="Q23" i="2"/>
  <c r="O14" i="2"/>
  <c r="Q14" i="2"/>
  <c r="O41" i="2" l="1"/>
</calcChain>
</file>

<file path=xl/comments1.xml><?xml version="1.0" encoding="utf-8"?>
<comments xmlns="http://schemas.openxmlformats.org/spreadsheetml/2006/main">
  <authors>
    <author>DGCG</author>
  </authors>
  <commentList>
    <comment ref="L7" authorId="0" shapeId="0">
      <text>
        <r>
          <rPr>
            <b/>
            <sz val="9"/>
            <color indexed="81"/>
            <rFont val="Tahoma"/>
            <family val="2"/>
          </rPr>
          <t>DGCG:</t>
        </r>
        <r>
          <rPr>
            <sz val="9"/>
            <color indexed="81"/>
            <rFont val="Tahoma"/>
            <family val="2"/>
          </rPr>
          <t xml:space="preserve">
Modificado menos devengado</t>
        </r>
      </text>
    </comment>
  </commentList>
</comments>
</file>

<file path=xl/comments2.xml><?xml version="1.0" encoding="utf-8"?>
<comments xmlns="http://schemas.openxmlformats.org/spreadsheetml/2006/main">
  <authors>
    <author>DGCG</author>
  </authors>
  <commentList>
    <comment ref="O7" authorId="0" shapeId="0">
      <text>
        <r>
          <rPr>
            <b/>
            <sz val="9"/>
            <color indexed="81"/>
            <rFont val="Tahoma"/>
            <family val="2"/>
          </rPr>
          <t>DGCG:</t>
        </r>
        <r>
          <rPr>
            <sz val="9"/>
            <color indexed="81"/>
            <rFont val="Tahoma"/>
            <family val="2"/>
          </rPr>
          <t xml:space="preserve">
Modificado menos devengado</t>
        </r>
      </text>
    </comment>
  </commentList>
</comments>
</file>

<file path=xl/sharedStrings.xml><?xml version="1.0" encoding="utf-8"?>
<sst xmlns="http://schemas.openxmlformats.org/spreadsheetml/2006/main" count="1120" uniqueCount="472">
  <si>
    <t>INDICADORES PARA RESULTADOS</t>
  </si>
  <si>
    <t xml:space="preserve">                                 Ente Público: UNIVERSIDAD TECNOLÓGICA DEL NORTE DE GUANAJUATO
</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</si>
  <si>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</si>
  <si>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</si>
  <si>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</si>
  <si>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</si>
  <si>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</si>
  <si>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</si>
  <si>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</si>
  <si>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</si>
  <si>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</si>
  <si>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</si>
  <si>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</si>
  <si>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</si>
  <si>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</si>
  <si>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</si>
  <si>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</si>
  <si>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</si>
  <si>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</si>
  <si>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</si>
  <si>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</si>
  <si>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</si>
  <si>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</si>
  <si>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</si>
  <si>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</si>
  <si>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</si>
  <si>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</si>
  <si>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</si>
  <si>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</si>
  <si>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</si>
  <si>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</si>
  <si>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</si>
  <si>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</si>
  <si>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</si>
  <si>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</si>
  <si>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</si>
  <si>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</si>
  <si>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</si>
  <si>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</si>
  <si>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</si>
  <si>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</si>
  <si>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</si>
  <si>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</si>
  <si>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</si>
  <si>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</si>
  <si>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</si>
  <si>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</si>
  <si>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</si>
  <si>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</si>
  <si>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</si>
  <si>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</si>
  <si>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</si>
  <si>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</si>
  <si>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</si>
  <si>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</si>
  <si>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</si>
  <si>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</si>
  <si>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</si>
  <si>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</si>
  <si>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</si>
  <si>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</si>
  <si>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</si>
  <si>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</si>
  <si>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</si>
  <si>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</si>
  <si>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</si>
  <si>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</si>
  <si>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</si>
  <si>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</si>
  <si>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</si>
  <si>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</si>
  <si>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</si>
  <si>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</si>
  <si>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</si>
  <si>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</si>
  <si>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</si>
  <si>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</si>
  <si>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</si>
  <si>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</si>
  <si>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</si>
  <si>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</si>
  <si>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</si>
  <si>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</si>
  <si>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</si>
  <si>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</si>
  <si>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</si>
  <si>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</si>
  <si>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</si>
  <si>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</si>
  <si>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</si>
  <si>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</si>
  <si>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</si>
  <si>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</si>
  <si>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</si>
  <si>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</si>
  <si>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</si>
  <si>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</si>
  <si>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</si>
  <si>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</si>
  <si>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</si>
  <si>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</si>
  <si>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</si>
  <si>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</si>
  <si>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</si>
  <si>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</si>
  <si>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</si>
  <si>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</si>
  <si>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</si>
  <si>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</si>
  <si>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</si>
  <si>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</si>
  <si>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</si>
  <si>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</si>
  <si>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</si>
  <si>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</si>
  <si>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</si>
  <si>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</si>
  <si>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</si>
  <si>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</si>
  <si>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</si>
  <si>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</si>
  <si>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</si>
  <si>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</si>
  <si>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</si>
  <si>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</si>
  <si>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</si>
  <si>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</si>
  <si>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</si>
  <si>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</si>
  <si>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</si>
  <si>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</si>
  <si>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</si>
  <si>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</si>
  <si>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</si>
  <si>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</si>
  <si>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</si>
  <si>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</si>
  <si>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</si>
  <si>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</si>
  <si>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</si>
  <si>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</si>
  <si>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</si>
  <si>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</si>
  <si>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</si>
  <si>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</si>
  <si>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</si>
  <si>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</si>
  <si>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</si>
  <si>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</si>
  <si>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</si>
  <si>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</si>
  <si>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</si>
  <si>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</si>
  <si>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</si>
  <si>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</si>
  <si>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</si>
  <si>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</si>
  <si>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</si>
  <si>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</si>
  <si>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</si>
  <si>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</si>
  <si>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</si>
  <si>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</si>
  <si>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</si>
  <si>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</si>
  <si>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</si>
  <si>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</si>
  <si>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</si>
  <si>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</si>
  <si>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</si>
  <si>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</si>
  <si>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</si>
  <si>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</si>
  <si>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</si>
  <si>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</si>
  <si>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</si>
  <si>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</si>
  <si>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</si>
  <si>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</si>
  <si>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</si>
  <si>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</si>
  <si>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</si>
  <si>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</si>
  <si>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</si>
  <si>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</si>
  <si>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</si>
  <si>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</si>
  <si>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</si>
  <si>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</si>
  <si>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</si>
  <si>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</si>
  <si>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</si>
  <si>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</si>
  <si>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C.P. LOTH MARIANO PÉREZ CAMACHO</t>
  </si>
  <si>
    <t>SECRETARIO ADMINISTRATIVO</t>
  </si>
  <si>
    <t>PROGRAMAS Y PROYECTOS DE INVERSIÓN</t>
  </si>
  <si>
    <t>Ente Público:</t>
  </si>
  <si>
    <t>UNIVERSIDAD TECNOLÓGICA DEL NORTE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</si>
  <si>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</si>
  <si>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</si>
  <si>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</si>
  <si>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</si>
  <si>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</si>
  <si>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</si>
  <si>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</si>
  <si>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</si>
  <si>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</si>
  <si>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</si>
  <si>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</si>
  <si>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</si>
  <si>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</si>
  <si>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</si>
  <si>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</si>
  <si>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</si>
  <si>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</si>
  <si>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</si>
  <si>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</si>
  <si>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</si>
  <si>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ADMINISTRACION</t>
  </si>
  <si>
    <t>G0101</t>
  </si>
  <si>
    <t>GESTION</t>
  </si>
  <si>
    <t>0401</t>
  </si>
  <si>
    <t>EDUCACIÓN SUPERIOR</t>
  </si>
  <si>
    <t>0201</t>
  </si>
  <si>
    <t>MANDO</t>
  </si>
  <si>
    <t>G0102</t>
  </si>
  <si>
    <t>0101</t>
  </si>
  <si>
    <t>VINCULACIÓN</t>
  </si>
  <si>
    <t>Total del Gasto</t>
  </si>
  <si>
    <t>Bajo protesta de decir verdad declaramos que los Estados Financieros y sus Notas son razonablemente correctos y responsabilidad del emisor</t>
  </si>
  <si>
    <t>GASTO POR CATEGORIA PROGRAMÁTICA</t>
  </si>
  <si>
    <t>Concepto</t>
  </si>
  <si>
    <t xml:space="preserve">Egresos </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</si>
  <si>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</si>
  <si>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</si>
  <si>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</si>
  <si>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</si>
  <si>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</si>
  <si>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</si>
  <si>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</si>
  <si>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</si>
  <si>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</si>
  <si>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</si>
  <si>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</si>
  <si>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</si>
  <si>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</si>
  <si>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</si>
  <si>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</si>
  <si>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</si>
  <si>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</si>
  <si>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</si>
  <si>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</si>
  <si>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</si>
  <si>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</si>
  <si>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</si>
  <si>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</si>
  <si>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</si>
  <si>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</si>
  <si>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</si>
  <si>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</si>
  <si>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</si>
  <si>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</si>
  <si>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</si>
  <si>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ESTADO ANALÍTICO DEL EJERCICIO DEL PRESUPUESTO DE EGRESOS</t>
  </si>
  <si>
    <t>INDICADORES DE POSTURA FISCAL</t>
  </si>
  <si>
    <t>Ente Público:     UNIVERSIDAD TECNOLÓGICA DEL NORTE DE GUANAJUATO</t>
  </si>
  <si>
    <t>Estimado</t>
  </si>
  <si>
    <r>
      <t xml:space="preserve">Pagado </t>
    </r>
    <r>
      <rPr>
        <b/>
        <vertAlign val="superscript"/>
        <sz val="10"/>
        <rFont val="Arial"/>
        <family val="2"/>
      </rPr>
      <t>3</t>
    </r>
  </si>
  <si>
    <t>I. Ingresos Presupuestarios (I=1+2)</t>
  </si>
  <si>
    <r>
      <t xml:space="preserve">     1. Ingresos del Gobierno de la Entidad Federativa </t>
    </r>
    <r>
      <rPr>
        <vertAlign val="superscript"/>
        <sz val="10"/>
        <color theme="1"/>
        <rFont val="Arial"/>
        <family val="2"/>
      </rPr>
      <t>1</t>
    </r>
  </si>
  <si>
    <r>
      <t xml:space="preserve">     2. Ingresos del Sector Paraestatal </t>
    </r>
    <r>
      <rPr>
        <vertAlign val="superscript"/>
        <sz val="10"/>
        <color theme="1"/>
        <rFont val="Arial"/>
        <family val="2"/>
      </rPr>
      <t>1</t>
    </r>
  </si>
  <si>
    <t>II. Egresos Presupuestarios (II=3+4)</t>
  </si>
  <si>
    <r>
      <t xml:space="preserve">        3. Egresos del Gobierno de la Entidad Federativa </t>
    </r>
    <r>
      <rPr>
        <vertAlign val="superscript"/>
        <sz val="10"/>
        <color theme="1"/>
        <rFont val="Arial"/>
        <family val="2"/>
      </rPr>
      <t>2</t>
    </r>
  </si>
  <si>
    <r>
      <t xml:space="preserve">          4. Egresos del Sector Paraestatal </t>
    </r>
    <r>
      <rPr>
        <vertAlign val="superscript"/>
        <sz val="10"/>
        <color theme="1"/>
        <rFont val="Arial"/>
        <family val="2"/>
      </rPr>
      <t>2</t>
    </r>
  </si>
  <si>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</si>
  <si>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</si>
  <si>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</si>
  <si>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</si>
  <si>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</si>
  <si>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</si>
  <si>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</si>
  <si>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</si>
  <si>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</si>
  <si>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</si>
  <si>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______________________________________</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</si>
  <si>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</si>
  <si>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</si>
  <si>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</si>
  <si>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</si>
  <si>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</si>
  <si>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</si>
  <si>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</si>
  <si>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</si>
  <si>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</si>
  <si>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</si>
  <si>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</si>
  <si>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</si>
  <si>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</si>
  <si>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</si>
  <si>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</si>
  <si>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</si>
  <si>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</si>
  <si>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</si>
  <si>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</si>
  <si>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</si>
  <si>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</si>
  <si>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</si>
  <si>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</si>
  <si>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</si>
  <si>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</si>
  <si>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</si>
  <si>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</si>
  <si>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</si>
  <si>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</si>
  <si>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</si>
  <si>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</si>
  <si>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</si>
  <si>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</si>
  <si>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</si>
  <si>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</si>
  <si>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</si>
  <si>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</si>
  <si>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</si>
  <si>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</si>
  <si>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</si>
  <si>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</si>
  <si>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</si>
  <si>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</si>
  <si>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</si>
  <si>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</si>
  <si>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</si>
  <si>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</si>
  <si>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</si>
  <si>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</si>
  <si>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</si>
  <si>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</si>
  <si>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Transferencias, Asignaciones, Subsidios y Otras Ayudas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</si>
  <si>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</si>
  <si>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</si>
  <si>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</si>
  <si>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</si>
  <si>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</si>
  <si>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</si>
  <si>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</si>
  <si>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</si>
  <si>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</si>
  <si>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</si>
  <si>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</si>
  <si>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</si>
  <si>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</si>
  <si>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Corriente</t>
  </si>
  <si>
    <t>Capital</t>
  </si>
  <si>
    <t>Aprovechamientos</t>
  </si>
  <si>
    <t>Ingresos por Ventas de Bienes y Servicios</t>
  </si>
  <si>
    <t>Participaciones y Aportaciones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</si>
  <si>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</si>
  <si>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</si>
  <si>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</si>
  <si>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</si>
  <si>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</si>
  <si>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</si>
  <si>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</si>
  <si>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</si>
  <si>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</si>
  <si>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</si>
  <si>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</si>
  <si>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</si>
  <si>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</si>
  <si>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</si>
  <si>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</si>
  <si>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</si>
  <si>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</si>
  <si>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</si>
  <si>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</si>
  <si>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</si>
  <si>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</si>
  <si>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</si>
  <si>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</si>
  <si>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</si>
  <si>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</si>
  <si>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</si>
  <si>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</si>
  <si>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</si>
  <si>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</si>
  <si>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</si>
  <si>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</si>
  <si>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</si>
  <si>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</si>
  <si>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</si>
  <si>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</si>
  <si>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</si>
  <si>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</si>
  <si>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</si>
  <si>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</si>
  <si>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</si>
  <si>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</si>
  <si>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</si>
  <si>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</si>
  <si>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</si>
  <si>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</si>
  <si>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</si>
  <si>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</si>
  <si>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</si>
  <si>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</si>
  <si>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</si>
  <si>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</si>
  <si>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</si>
  <si>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</si>
  <si>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</si>
  <si>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</si>
  <si>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</si>
  <si>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</si>
  <si>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</si>
  <si>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</si>
  <si>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</si>
  <si>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</si>
  <si>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</si>
  <si>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</si>
  <si>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</si>
  <si>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</si>
  <si>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</si>
  <si>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</si>
  <si>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</si>
  <si>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</si>
  <si>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1</t>
  </si>
  <si>
    <t>Dependencia o Unidad Administrativa 2</t>
  </si>
  <si>
    <t>Dependencia o Unidad Administrativa 3</t>
  </si>
  <si>
    <t>Dependencia o Unidad Administrativa 4</t>
  </si>
  <si>
    <t>Dependencia o Unidad Administrativa 6</t>
  </si>
  <si>
    <t>Dependencia o Unidad Administrativa 7</t>
  </si>
  <si>
    <t>Dependencia o Unidad Administrativa 8</t>
  </si>
  <si>
    <t>Dependencia o Unidad Administrativa xx</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</si>
  <si>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</si>
  <si>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</si>
  <si>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</si>
  <si>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</si>
  <si>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</si>
  <si>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</si>
  <si>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</si>
  <si>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</si>
  <si>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</si>
  <si>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</si>
  <si>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</si>
  <si>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</si>
  <si>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</si>
  <si>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</si>
  <si>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No comprendidos en las fracciones de la Ley de Ingresos causadas en ejercicios fiscales anteriores pendientes de liquidación o pago</t>
  </si>
  <si>
    <t>Ingresos Excedentes</t>
  </si>
  <si>
    <t>Estado Analítico de Ingresos Por Fuente de Financiamiento</t>
  </si>
  <si>
    <t>Ingresos del Gobierno</t>
  </si>
  <si>
    <t>Ingresos de Organismos y Empresas</t>
  </si>
  <si>
    <t>Ingresos derivados de financiamiento</t>
  </si>
  <si>
    <t>________________________________________</t>
  </si>
  <si>
    <t>_________________________________</t>
  </si>
  <si>
    <t>M. EN C. ANDRÉS SALVADOR CASILLAS BARAJAS</t>
  </si>
  <si>
    <t>________________________________________________________</t>
  </si>
  <si>
    <t>M. en C. ANDRÉS SALVADOR CASILLAS BARAJAS</t>
  </si>
  <si>
    <t>_____________________________________</t>
  </si>
  <si>
    <t>_____________________________</t>
  </si>
  <si>
    <t>ENCARGADO DE RECTORÍA</t>
  </si>
  <si>
    <t>P2914 Gestión de proyectos de investigación, innovación y desarrollo tecnológico de la UTNG</t>
  </si>
  <si>
    <t>Universidad Tecnológica del Norte de Guanajuato
Estado Analítico de Ingresos
Del 01 de enero al 31 de marzo 2019</t>
  </si>
  <si>
    <t xml:space="preserve">                                                                                                  Del 01 de enero al 31 de marzo de 2019</t>
  </si>
  <si>
    <t>Del 01 de enero al 31 de marzo de 2019</t>
  </si>
  <si>
    <t>Universidad Tecnológica del Norte de Guanajuato
Estado Analítico del Ejercicio del Presupuesto de Egresos
Clasificación Funcional (Finalidad y Función)
Del 01 de enero al 31 de marzo 2019</t>
  </si>
  <si>
    <t>Universidad Tecnológica del Norte de Guanajuato
Estado Analítico del Ejercicio del Presupuesto de Egresos
Clasificación Económica (por Tipo de Gasto)
Del 01 de enero al 31 de marzo 2019</t>
  </si>
  <si>
    <t>Universidad Tecnológica del Norte de Guanajuato
Estado Analítico del Ejercicio del Presupuesto de Egresos
Clasificación por Objeto del Gasto (Capítulo y Concepto)
Del 01 de enero al 31 de marzo 2019</t>
  </si>
  <si>
    <t>Universidad Tecnológica del Norte de Guanajuato
Estado Analítico del Ejercicio del Presupuesto de Egresos
Clasificación Administrativa
Del 01 de enero al 31 de marzo 2019</t>
  </si>
  <si>
    <t>Sector Paraestatal del Gobierno (Federal/Estatal/Municipal) de Universidad Tecnológica del Norte de Guanajuato
Estado Analítico del Ejercicio del Presupuesto de Egresos
Clasificación Administrativa
Del 01 de enero al 31 de marzo 2019</t>
  </si>
  <si>
    <t>0301</t>
  </si>
  <si>
    <t>301</t>
  </si>
  <si>
    <t>401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</si>
</sst>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20"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b/>
      <sz val="9"/>
      <color indexed="81"/>
      <name val="Tahoma"/>
      <family val="2"/>
    </font>
    <font>
      <sz val="9"/>
      <color indexed="81"/>
      <name val="Tahoma"/>
      <family val="2"/>
    </font>
    <font>
      <b/>
      <vertAlign val="superscript"/>
      <sz val="10"/>
      <name val="Arial"/>
      <family val="2"/>
    </font>
    <font>
      <vertAlign val="superscript"/>
      <sz val="10"/>
      <color theme="1"/>
      <name val="Arial"/>
      <family val="2"/>
    </font>
    <font>
      <sz val="10"/>
      <color rgb="FF000000"/>
      <name val="Arial"/>
      <family val="2"/>
    </font>
    <font>
      <sz val="8"/>
      <color rgb="FF000000"/>
      <name val="Arial"/>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1" fillId="0" borderId="0"/>
    <xf numFmtId="0" fontId="17" fillId="0" borderId="0"/>
    <xf numFmtId="0" fontId="8" fillId="0" borderId="0"/>
    <xf numFmtId="43" fontId="8" fillId="0" borderId="0" applyFont="0" applyFill="0" applyBorder="0" applyAlignment="0" applyProtection="0"/>
    <xf numFmtId="0" fontId="1" fillId="0" borderId="0"/>
    <xf numFmtId="0" fontId="4" fillId="0" borderId="0"/>
  </cellStyleXfs>
  <cellXfs count="371">
    <xf numFmtId="0" fontId="0" fillId="0" borderId="0" xfId="0"/>
    <xf numFmtId="0" fontId="0" fillId="0" borderId="0" xfId="0" applyFont="1" applyProtection="1"/>
    <xf numFmtId="0" fontId="2" fillId="2" borderId="0" xfId="0" applyFont="1" applyFill="1" applyBorder="1" applyAlignment="1">
      <alignment horizontal="center"/>
    </xf>
    <xf numFmtId="0" fontId="0" fillId="0" borderId="0" xfId="0" applyFont="1"/>
    <xf numFmtId="0" fontId="3" fillId="4" borderId="2" xfId="0" applyFont="1" applyFill="1" applyBorder="1" applyAlignment="1">
      <alignment horizontal="center" vertical="center" wrapText="1"/>
    </xf>
    <xf numFmtId="0" fontId="3" fillId="4" borderId="2" xfId="3" applyFont="1" applyFill="1" applyBorder="1" applyAlignment="1">
      <alignment horizontal="center" vertical="center" wrapText="1"/>
    </xf>
    <xf numFmtId="0" fontId="3" fillId="4" borderId="3" xfId="3" applyFont="1" applyFill="1" applyBorder="1" applyAlignment="1">
      <alignment horizontal="center" vertical="center" wrapText="1"/>
    </xf>
    <xf numFmtId="0" fontId="3" fillId="4" borderId="4" xfId="3" applyFont="1" applyFill="1" applyBorder="1" applyAlignment="1">
      <alignment horizontal="center" vertical="center" wrapText="1"/>
    </xf>
    <xf numFmtId="4" fontId="3" fillId="4" borderId="4" xfId="3"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0" fontId="4" fillId="3" borderId="0" xfId="0" applyFont="1" applyFill="1"/>
    <xf numFmtId="0" fontId="2" fillId="3" borderId="0" xfId="0" applyFont="1" applyFill="1" applyBorder="1" applyAlignment="1">
      <alignment horizontal="right"/>
    </xf>
    <xf numFmtId="0" fontId="2" fillId="3" borderId="1" xfId="0" applyNumberFormat="1" applyFont="1" applyFill="1" applyBorder="1" applyAlignment="1" applyProtection="1">
      <protection locked="0"/>
    </xf>
    <xf numFmtId="0" fontId="2" fillId="3" borderId="1" xfId="0" applyFont="1" applyFill="1" applyBorder="1" applyAlignment="1"/>
    <xf numFmtId="0" fontId="6" fillId="3" borderId="1" xfId="0" applyFont="1" applyFill="1" applyBorder="1"/>
    <xf numFmtId="0" fontId="4" fillId="3" borderId="1" xfId="0" applyFont="1" applyFill="1" applyBorder="1"/>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wrapText="1"/>
    </xf>
    <xf numFmtId="0" fontId="2" fillId="2" borderId="10" xfId="0"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0" fontId="6" fillId="3" borderId="13" xfId="0" applyFont="1" applyFill="1" applyBorder="1" applyAlignment="1">
      <alignment horizontal="right" vertical="center" wrapText="1"/>
    </xf>
    <xf numFmtId="0" fontId="6" fillId="3" borderId="9" xfId="0" applyFont="1" applyFill="1" applyBorder="1" applyAlignment="1">
      <alignment horizontal="right" vertical="center" wrapText="1"/>
    </xf>
    <xf numFmtId="0" fontId="6" fillId="3" borderId="9" xfId="0" applyFont="1" applyFill="1" applyBorder="1"/>
    <xf numFmtId="0" fontId="6" fillId="0" borderId="9" xfId="0" applyFont="1" applyBorder="1"/>
    <xf numFmtId="0" fontId="6" fillId="3" borderId="12" xfId="0" applyFont="1" applyFill="1" applyBorder="1" applyAlignment="1">
      <alignment horizontal="justify" vertical="center" wrapText="1"/>
    </xf>
    <xf numFmtId="0" fontId="7" fillId="3" borderId="13" xfId="0" applyFont="1" applyFill="1" applyBorder="1" applyAlignment="1">
      <alignment horizontal="right" vertical="center" wrapText="1"/>
    </xf>
    <xf numFmtId="4" fontId="7" fillId="3" borderId="9" xfId="0" applyNumberFormat="1" applyFont="1" applyFill="1" applyBorder="1" applyAlignment="1">
      <alignment horizontal="right" vertical="center" wrapText="1"/>
    </xf>
    <xf numFmtId="9" fontId="6" fillId="3" borderId="9" xfId="2" applyFont="1" applyFill="1" applyBorder="1"/>
    <xf numFmtId="9" fontId="6" fillId="0" borderId="9" xfId="2" applyFont="1" applyBorder="1"/>
    <xf numFmtId="4" fontId="6" fillId="0" borderId="0" xfId="0" applyNumberFormat="1" applyFont="1"/>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49" fontId="6" fillId="3" borderId="9" xfId="0" applyNumberFormat="1" applyFont="1" applyFill="1" applyBorder="1" applyAlignment="1">
      <alignment horizontal="right" vertical="center" wrapText="1"/>
    </xf>
    <xf numFmtId="4" fontId="6" fillId="3" borderId="9" xfId="1" applyNumberFormat="1" applyFont="1" applyFill="1" applyBorder="1" applyAlignment="1">
      <alignment horizontal="right" vertical="top" wrapText="1"/>
    </xf>
    <xf numFmtId="4" fontId="0" fillId="0" borderId="0" xfId="0" applyNumberFormat="1"/>
    <xf numFmtId="4" fontId="6" fillId="3" borderId="9" xfId="0" applyNumberFormat="1" applyFont="1" applyFill="1" applyBorder="1" applyAlignment="1">
      <alignment horizontal="right" vertical="center" wrapText="1"/>
    </xf>
    <xf numFmtId="4" fontId="7" fillId="3" borderId="13" xfId="0" applyNumberFormat="1" applyFont="1" applyFill="1" applyBorder="1" applyAlignment="1">
      <alignment horizontal="right" vertical="center" wrapText="1"/>
    </xf>
    <xf numFmtId="0" fontId="6" fillId="3" borderId="0" xfId="0" applyFont="1" applyFill="1" applyBorder="1" applyAlignment="1">
      <alignment vertical="center" wrapText="1"/>
    </xf>
    <xf numFmtId="0" fontId="6" fillId="3" borderId="0" xfId="0" applyFont="1" applyFill="1" applyBorder="1" applyAlignment="1">
      <alignment horizontal="right" vertical="center" wrapText="1"/>
    </xf>
    <xf numFmtId="0" fontId="7" fillId="3" borderId="9" xfId="0" applyFont="1" applyFill="1" applyBorder="1" applyAlignment="1">
      <alignment horizontal="right" vertical="center" wrapText="1"/>
    </xf>
    <xf numFmtId="0" fontId="6" fillId="3" borderId="14"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6" fillId="3" borderId="15" xfId="0" applyFont="1" applyFill="1" applyBorder="1" applyAlignment="1">
      <alignment horizontal="justify" vertical="center" wrapText="1"/>
    </xf>
    <xf numFmtId="0" fontId="6" fillId="3" borderId="15" xfId="0" applyFont="1" applyFill="1" applyBorder="1" applyAlignment="1">
      <alignment horizontal="right" vertical="center" wrapText="1"/>
    </xf>
    <xf numFmtId="0" fontId="6" fillId="3" borderId="10" xfId="0" applyFont="1" applyFill="1" applyBorder="1" applyAlignment="1">
      <alignment horizontal="right" vertical="center" wrapText="1"/>
    </xf>
    <xf numFmtId="0" fontId="7" fillId="3" borderId="0" xfId="0" applyFont="1" applyFill="1"/>
    <xf numFmtId="0" fontId="7" fillId="3" borderId="5" xfId="0" applyFont="1" applyFill="1" applyBorder="1" applyAlignment="1">
      <alignment horizontal="justify" vertical="center" wrapText="1"/>
    </xf>
    <xf numFmtId="0" fontId="7" fillId="3" borderId="10" xfId="0" applyFont="1" applyFill="1" applyBorder="1" applyAlignment="1">
      <alignment horizontal="right" vertical="center" wrapText="1"/>
    </xf>
    <xf numFmtId="43" fontId="7" fillId="3" borderId="10" xfId="0" applyNumberFormat="1" applyFont="1" applyFill="1" applyBorder="1" applyAlignment="1">
      <alignment horizontal="right" vertical="center" wrapText="1"/>
    </xf>
    <xf numFmtId="0" fontId="7" fillId="0" borderId="0" xfId="0" applyFont="1"/>
    <xf numFmtId="0" fontId="8" fillId="3" borderId="0" xfId="0" applyFont="1" applyFill="1"/>
    <xf numFmtId="4" fontId="6" fillId="0" borderId="0" xfId="0" applyNumberFormat="1" applyFont="1" applyBorder="1"/>
    <xf numFmtId="0" fontId="6" fillId="0" borderId="0" xfId="0" applyFont="1" applyBorder="1"/>
    <xf numFmtId="4" fontId="6" fillId="0" borderId="0" xfId="0" applyNumberFormat="1" applyFont="1" applyBorder="1" applyAlignment="1"/>
    <xf numFmtId="0" fontId="6" fillId="0" borderId="0" xfId="0" applyFont="1" applyBorder="1" applyAlignment="1"/>
    <xf numFmtId="4" fontId="6" fillId="0" borderId="0" xfId="0" applyNumberFormat="1" applyFont="1" applyAlignment="1"/>
    <xf numFmtId="0" fontId="6" fillId="0" borderId="0" xfId="0" applyFont="1" applyAlignment="1"/>
    <xf numFmtId="43" fontId="7" fillId="3" borderId="2" xfId="0" applyNumberFormat="1" applyFont="1" applyFill="1" applyBorder="1" applyAlignment="1">
      <alignment horizontal="right" vertical="center" wrapText="1"/>
    </xf>
    <xf numFmtId="43" fontId="7" fillId="3" borderId="13" xfId="0" applyNumberFormat="1" applyFont="1" applyFill="1" applyBorder="1" applyAlignment="1">
      <alignment horizontal="right" vertical="center" wrapText="1"/>
    </xf>
    <xf numFmtId="43" fontId="7" fillId="3" borderId="9" xfId="0" applyNumberFormat="1" applyFont="1" applyFill="1" applyBorder="1" applyAlignment="1">
      <alignment horizontal="right" vertical="center" wrapText="1"/>
    </xf>
    <xf numFmtId="43" fontId="6" fillId="3" borderId="9" xfId="1" applyFont="1" applyFill="1" applyBorder="1" applyAlignment="1">
      <alignment horizontal="right" vertical="top" wrapText="1"/>
    </xf>
    <xf numFmtId="4" fontId="6" fillId="3" borderId="9" xfId="0" applyNumberFormat="1" applyFont="1" applyFill="1" applyBorder="1" applyAlignment="1">
      <alignment horizontal="right" vertical="top"/>
    </xf>
    <xf numFmtId="4" fontId="6" fillId="3" borderId="9" xfId="0" applyNumberFormat="1" applyFont="1" applyFill="1" applyBorder="1" applyAlignment="1">
      <alignment horizontal="right" vertical="top" wrapText="1"/>
    </xf>
    <xf numFmtId="43" fontId="7" fillId="3" borderId="9" xfId="1" applyFont="1" applyFill="1" applyBorder="1" applyAlignment="1">
      <alignment horizontal="right" vertical="center" wrapText="1"/>
    </xf>
    <xf numFmtId="4" fontId="8" fillId="0" borderId="9" xfId="0" applyNumberFormat="1" applyFont="1" applyBorder="1" applyProtection="1">
      <protection locked="0"/>
    </xf>
    <xf numFmtId="4" fontId="8" fillId="0" borderId="0" xfId="0" applyNumberFormat="1" applyFont="1" applyBorder="1" applyProtection="1">
      <protection locked="0"/>
    </xf>
    <xf numFmtId="43" fontId="8" fillId="0" borderId="9" xfId="1" applyFont="1" applyBorder="1" applyProtection="1">
      <protection locked="0"/>
    </xf>
    <xf numFmtId="43" fontId="7" fillId="3" borderId="10" xfId="1" applyFont="1" applyFill="1" applyBorder="1" applyAlignment="1">
      <alignment horizontal="right" vertical="center" wrapText="1"/>
    </xf>
    <xf numFmtId="0" fontId="6" fillId="0" borderId="1" xfId="0" applyFont="1" applyBorder="1"/>
    <xf numFmtId="0" fontId="5" fillId="0" borderId="0" xfId="0" applyFont="1" applyAlignment="1">
      <alignment horizontal="center"/>
    </xf>
    <xf numFmtId="0" fontId="2" fillId="3" borderId="1" xfId="0" applyFont="1" applyFill="1" applyBorder="1" applyAlignment="1">
      <alignment horizontal="left"/>
    </xf>
    <xf numFmtId="0" fontId="2" fillId="3" borderId="0" xfId="0" applyFont="1" applyFill="1" applyBorder="1" applyAlignment="1"/>
    <xf numFmtId="0" fontId="2" fillId="3" borderId="0" xfId="0" applyNumberFormat="1" applyFont="1" applyFill="1" applyBorder="1" applyAlignment="1" applyProtection="1">
      <protection locked="0"/>
    </xf>
    <xf numFmtId="0" fontId="4" fillId="0" borderId="0" xfId="0" applyFont="1" applyFill="1" applyBorder="1"/>
    <xf numFmtId="0" fontId="6" fillId="3" borderId="0" xfId="0" applyFont="1" applyFill="1" applyBorder="1"/>
    <xf numFmtId="0" fontId="2" fillId="4" borderId="6" xfId="0" applyFont="1" applyFill="1" applyBorder="1" applyAlignment="1">
      <alignment horizontal="center" vertical="center" wrapText="1"/>
    </xf>
    <xf numFmtId="0" fontId="6" fillId="3" borderId="3" xfId="0" applyFont="1" applyFill="1" applyBorder="1" applyAlignment="1">
      <alignment horizontal="justify" vertical="center" wrapText="1"/>
    </xf>
    <xf numFmtId="0" fontId="6" fillId="3" borderId="4" xfId="0" applyFont="1" applyFill="1" applyBorder="1" applyAlignment="1">
      <alignment horizontal="justify" vertical="center" wrapText="1"/>
    </xf>
    <xf numFmtId="0" fontId="6" fillId="3" borderId="2" xfId="0" applyFont="1" applyFill="1" applyBorder="1" applyAlignment="1">
      <alignment horizontal="justify" vertical="center" wrapText="1"/>
    </xf>
    <xf numFmtId="0" fontId="6" fillId="3" borderId="16" xfId="0" applyFont="1" applyFill="1" applyBorder="1" applyAlignment="1">
      <alignment horizontal="justify" vertical="center" wrapText="1"/>
    </xf>
    <xf numFmtId="0" fontId="7" fillId="3" borderId="17" xfId="0" applyFont="1" applyFill="1" applyBorder="1" applyAlignment="1">
      <alignment horizontal="justify" vertical="center" wrapText="1"/>
    </xf>
    <xf numFmtId="0" fontId="6" fillId="3" borderId="18" xfId="0" applyFont="1" applyFill="1" applyBorder="1" applyAlignment="1">
      <alignment horizontal="right" vertical="center" wrapText="1"/>
    </xf>
    <xf numFmtId="0" fontId="6" fillId="3" borderId="19" xfId="0" applyFont="1" applyFill="1" applyBorder="1" applyAlignment="1">
      <alignment horizontal="right" vertical="center" wrapText="1"/>
    </xf>
    <xf numFmtId="0" fontId="6" fillId="3" borderId="21" xfId="0" applyFont="1" applyFill="1" applyBorder="1" applyAlignment="1">
      <alignment horizontal="right" vertical="center" wrapText="1"/>
    </xf>
    <xf numFmtId="0" fontId="6" fillId="3" borderId="22" xfId="0" applyFont="1" applyFill="1" applyBorder="1" applyAlignment="1">
      <alignment horizontal="right" vertical="center" wrapText="1"/>
    </xf>
    <xf numFmtId="0" fontId="6" fillId="3" borderId="24" xfId="0" applyFont="1" applyFill="1" applyBorder="1" applyAlignment="1">
      <alignment horizontal="right" vertical="center" wrapText="1"/>
    </xf>
    <xf numFmtId="0" fontId="7" fillId="3" borderId="16" xfId="0" applyFont="1" applyFill="1" applyBorder="1" applyAlignment="1">
      <alignment horizontal="justify" vertical="center" wrapText="1"/>
    </xf>
    <xf numFmtId="0" fontId="6" fillId="3" borderId="26" xfId="0" applyFont="1" applyFill="1" applyBorder="1" applyAlignment="1">
      <alignment horizontal="right" vertical="center" wrapText="1"/>
    </xf>
    <xf numFmtId="0" fontId="6" fillId="3" borderId="27" xfId="0" applyFont="1" applyFill="1" applyBorder="1" applyAlignment="1">
      <alignment horizontal="right" vertical="center" wrapText="1"/>
    </xf>
    <xf numFmtId="0" fontId="6" fillId="3" borderId="25" xfId="0" applyFont="1" applyFill="1" applyBorder="1" applyAlignment="1">
      <alignment horizontal="justify" vertical="center" wrapText="1"/>
    </xf>
    <xf numFmtId="0" fontId="7" fillId="3" borderId="28" xfId="0" applyFont="1" applyFill="1" applyBorder="1" applyAlignment="1">
      <alignment horizontal="justify" vertical="center" wrapText="1"/>
    </xf>
    <xf numFmtId="0" fontId="6" fillId="3" borderId="29" xfId="0" applyFont="1" applyFill="1" applyBorder="1" applyAlignment="1">
      <alignment horizontal="right" vertical="center" wrapText="1"/>
    </xf>
    <xf numFmtId="0" fontId="6" fillId="3" borderId="30" xfId="0" applyFont="1" applyFill="1" applyBorder="1" applyAlignment="1">
      <alignment horizontal="right" vertical="center" wrapText="1"/>
    </xf>
    <xf numFmtId="0" fontId="2" fillId="4" borderId="32" xfId="0" applyFont="1" applyFill="1" applyBorder="1" applyAlignment="1">
      <alignment horizontal="center" vertical="center" wrapText="1"/>
    </xf>
    <xf numFmtId="0" fontId="2" fillId="4" borderId="33" xfId="0" applyFont="1" applyFill="1" applyBorder="1" applyAlignment="1">
      <alignment horizontal="center" vertical="center" wrapText="1"/>
    </xf>
    <xf numFmtId="0" fontId="6" fillId="3" borderId="20" xfId="0" applyFont="1" applyFill="1" applyBorder="1" applyAlignment="1">
      <alignment horizontal="justify" vertical="center" wrapText="1"/>
    </xf>
    <xf numFmtId="0" fontId="6" fillId="3" borderId="21" xfId="0" applyFont="1" applyFill="1" applyBorder="1" applyAlignment="1">
      <alignment horizontal="justify" vertical="center" wrapText="1"/>
    </xf>
    <xf numFmtId="0" fontId="6" fillId="3" borderId="22" xfId="0" applyFont="1" applyFill="1" applyBorder="1" applyAlignment="1">
      <alignment horizontal="justify" vertical="center" wrapText="1"/>
    </xf>
    <xf numFmtId="0" fontId="6" fillId="3" borderId="23" xfId="0" applyFont="1" applyFill="1" applyBorder="1" applyAlignment="1">
      <alignment horizontal="justify" vertical="center" wrapText="1"/>
    </xf>
    <xf numFmtId="0" fontId="7" fillId="3" borderId="25" xfId="0" applyFont="1" applyFill="1" applyBorder="1" applyAlignment="1">
      <alignment horizontal="justify" vertical="center" wrapText="1"/>
    </xf>
    <xf numFmtId="0" fontId="7" fillId="3" borderId="26" xfId="0" applyFont="1" applyFill="1" applyBorder="1" applyAlignment="1">
      <alignment horizontal="justify" vertical="center" wrapText="1"/>
    </xf>
    <xf numFmtId="0" fontId="7" fillId="3" borderId="29" xfId="0" applyFont="1" applyFill="1" applyBorder="1" applyAlignment="1">
      <alignment horizontal="right" vertical="center" wrapText="1"/>
    </xf>
    <xf numFmtId="0" fontId="7" fillId="3" borderId="30" xfId="0" applyFont="1" applyFill="1" applyBorder="1" applyAlignment="1">
      <alignment horizontal="right" vertical="center" wrapText="1"/>
    </xf>
    <xf numFmtId="0" fontId="2" fillId="4" borderId="18"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7" fillId="3" borderId="12" xfId="0" applyFont="1" applyFill="1" applyBorder="1" applyAlignment="1">
      <alignment horizontal="justify" vertical="center" wrapText="1"/>
    </xf>
    <xf numFmtId="0" fontId="7" fillId="3" borderId="0" xfId="0" applyFont="1" applyFill="1" applyBorder="1" applyAlignment="1">
      <alignment horizontal="justify" vertical="center" wrapText="1"/>
    </xf>
    <xf numFmtId="0" fontId="7" fillId="3" borderId="18" xfId="0" applyFont="1" applyFill="1" applyBorder="1" applyAlignment="1">
      <alignment horizontal="right" vertical="center" wrapText="1"/>
    </xf>
    <xf numFmtId="0" fontId="7" fillId="3" borderId="19" xfId="0" applyFont="1" applyFill="1" applyBorder="1" applyAlignment="1">
      <alignment horizontal="right" vertical="center" wrapText="1"/>
    </xf>
    <xf numFmtId="0" fontId="6" fillId="3" borderId="0" xfId="0" applyFont="1" applyFill="1" applyAlignment="1">
      <alignment horizontal="left"/>
    </xf>
    <xf numFmtId="0" fontId="6" fillId="3" borderId="0" xfId="0" applyFont="1" applyFill="1" applyBorder="1" applyAlignment="1">
      <alignment horizontal="center"/>
    </xf>
    <xf numFmtId="0" fontId="5" fillId="0" borderId="0" xfId="0" applyFont="1" applyBorder="1" applyAlignment="1"/>
    <xf numFmtId="0" fontId="5" fillId="0" borderId="0" xfId="0" applyFont="1" applyAlignment="1"/>
    <xf numFmtId="43" fontId="6" fillId="0" borderId="0" xfId="0" applyNumberFormat="1" applyFont="1"/>
    <xf numFmtId="0" fontId="8" fillId="0" borderId="0" xfId="7" applyProtection="1">
      <protection locked="0"/>
    </xf>
    <xf numFmtId="4" fontId="16" fillId="4" borderId="6" xfId="6" applyNumberFormat="1" applyFont="1" applyFill="1" applyBorder="1" applyAlignment="1">
      <alignment horizontal="center" vertical="center" wrapText="1"/>
    </xf>
    <xf numFmtId="0" fontId="16" fillId="4" borderId="6" xfId="6" applyNumberFormat="1" applyFont="1" applyFill="1" applyBorder="1" applyAlignment="1">
      <alignment horizontal="center" vertical="center" wrapText="1"/>
    </xf>
    <xf numFmtId="0" fontId="16" fillId="0" borderId="0" xfId="7" applyFont="1" applyFill="1" applyBorder="1" applyProtection="1"/>
    <xf numFmtId="4" fontId="15" fillId="0" borderId="2" xfId="7" applyNumberFormat="1" applyFont="1" applyFill="1" applyBorder="1" applyProtection="1">
      <protection locked="0"/>
    </xf>
    <xf numFmtId="0" fontId="15" fillId="0" borderId="12" xfId="7" applyFont="1" applyFill="1" applyBorder="1" applyAlignment="1" applyProtection="1">
      <alignment horizontal="center"/>
    </xf>
    <xf numFmtId="0" fontId="15" fillId="0" borderId="0" xfId="7" applyFont="1" applyFill="1" applyBorder="1" applyAlignment="1" applyProtection="1">
      <alignment horizontal="left"/>
    </xf>
    <xf numFmtId="4" fontId="15" fillId="0" borderId="9" xfId="7" applyNumberFormat="1" applyFont="1" applyFill="1" applyBorder="1" applyProtection="1">
      <protection locked="0"/>
    </xf>
    <xf numFmtId="0" fontId="15" fillId="0" borderId="14" xfId="7" applyFont="1" applyFill="1" applyBorder="1" applyAlignment="1" applyProtection="1">
      <alignment horizontal="center"/>
    </xf>
    <xf numFmtId="0" fontId="15" fillId="0" borderId="1" xfId="7" applyFont="1" applyFill="1" applyBorder="1" applyAlignment="1" applyProtection="1">
      <alignment horizontal="left"/>
    </xf>
    <xf numFmtId="4" fontId="15" fillId="0" borderId="10" xfId="7" applyNumberFormat="1" applyFont="1" applyFill="1" applyBorder="1" applyProtection="1">
      <protection locked="0"/>
    </xf>
    <xf numFmtId="0" fontId="15" fillId="0" borderId="14" xfId="7" applyFont="1" applyFill="1" applyBorder="1" applyProtection="1">
      <protection locked="0"/>
    </xf>
    <xf numFmtId="0" fontId="16" fillId="0" borderId="1" xfId="7" applyFont="1" applyFill="1" applyBorder="1" applyAlignment="1" applyProtection="1">
      <alignment horizontal="left"/>
      <protection locked="0"/>
    </xf>
    <xf numFmtId="4" fontId="16" fillId="0" borderId="10" xfId="7" applyNumberFormat="1" applyFont="1" applyFill="1" applyBorder="1" applyProtection="1">
      <protection locked="0"/>
    </xf>
    <xf numFmtId="0" fontId="8" fillId="0" borderId="0" xfId="7" applyFont="1" applyFill="1" applyProtection="1">
      <protection locked="0"/>
    </xf>
    <xf numFmtId="0" fontId="8" fillId="0" borderId="0" xfId="7" applyAlignment="1" applyProtection="1">
      <alignment horizontal="center"/>
      <protection locked="0"/>
    </xf>
    <xf numFmtId="0" fontId="16" fillId="0" borderId="0" xfId="6" applyFont="1" applyFill="1" applyBorder="1" applyAlignment="1" applyProtection="1">
      <alignment horizontal="center" vertical="center" wrapText="1"/>
      <protection locked="0"/>
    </xf>
    <xf numFmtId="0" fontId="8" fillId="0" borderId="3" xfId="7" applyBorder="1" applyProtection="1">
      <protection locked="0"/>
    </xf>
    <xf numFmtId="0" fontId="15" fillId="0" borderId="4" xfId="6" applyFont="1" applyFill="1" applyBorder="1" applyAlignment="1">
      <alignment horizontal="center" vertical="center"/>
    </xf>
    <xf numFmtId="4" fontId="15" fillId="0" borderId="2" xfId="6" applyNumberFormat="1" applyFont="1" applyFill="1" applyBorder="1" applyAlignment="1">
      <alignment horizontal="center" vertical="center" wrapText="1"/>
    </xf>
    <xf numFmtId="0" fontId="8" fillId="0" borderId="12" xfId="7" applyBorder="1" applyProtection="1">
      <protection locked="0"/>
    </xf>
    <xf numFmtId="0" fontId="15" fillId="0" borderId="13" xfId="7" applyFont="1" applyFill="1" applyBorder="1" applyProtection="1">
      <protection locked="0"/>
    </xf>
    <xf numFmtId="43" fontId="6" fillId="3" borderId="9" xfId="8" applyFont="1" applyFill="1" applyBorder="1" applyAlignment="1">
      <alignment horizontal="right" vertical="top" wrapText="1"/>
    </xf>
    <xf numFmtId="0" fontId="15" fillId="0" borderId="15" xfId="7" applyFont="1" applyFill="1" applyBorder="1" applyProtection="1">
      <protection locked="0"/>
    </xf>
    <xf numFmtId="0" fontId="8" fillId="0" borderId="5" xfId="7" applyBorder="1" applyProtection="1">
      <protection locked="0"/>
    </xf>
    <xf numFmtId="0" fontId="16" fillId="0" borderId="7" xfId="7" applyFont="1" applyFill="1" applyBorder="1" applyAlignment="1" applyProtection="1">
      <alignment horizontal="left"/>
      <protection locked="0"/>
    </xf>
    <xf numFmtId="4" fontId="16" fillId="0" borderId="6" xfId="7" applyNumberFormat="1" applyFont="1" applyFill="1" applyBorder="1" applyProtection="1">
      <protection locked="0"/>
    </xf>
    <xf numFmtId="0" fontId="8" fillId="0" borderId="11" xfId="7" applyBorder="1" applyProtection="1">
      <protection locked="0"/>
    </xf>
    <xf numFmtId="4" fontId="8" fillId="0" borderId="2" xfId="7" applyNumberFormat="1" applyBorder="1" applyProtection="1">
      <protection locked="0"/>
    </xf>
    <xf numFmtId="0" fontId="8" fillId="0" borderId="0" xfId="7" applyBorder="1" applyAlignment="1" applyProtection="1">
      <alignment wrapText="1"/>
      <protection locked="0"/>
    </xf>
    <xf numFmtId="4" fontId="8" fillId="0" borderId="9" xfId="7" applyNumberFormat="1" applyBorder="1" applyProtection="1">
      <protection locked="0"/>
    </xf>
    <xf numFmtId="0" fontId="8" fillId="0" borderId="14" xfId="7" applyBorder="1" applyProtection="1">
      <protection locked="0"/>
    </xf>
    <xf numFmtId="0" fontId="8" fillId="0" borderId="1" xfId="7" applyBorder="1" applyProtection="1">
      <protection locked="0"/>
    </xf>
    <xf numFmtId="4" fontId="8" fillId="0" borderId="10" xfId="7" applyNumberFormat="1" applyBorder="1" applyProtection="1">
      <protection locked="0"/>
    </xf>
    <xf numFmtId="0" fontId="15" fillId="0" borderId="0" xfId="7" applyFont="1" applyBorder="1" applyProtection="1"/>
    <xf numFmtId="0" fontId="15" fillId="0" borderId="2" xfId="7" applyFont="1" applyBorder="1" applyProtection="1">
      <protection locked="0"/>
    </xf>
    <xf numFmtId="4" fontId="15" fillId="0" borderId="9" xfId="7" applyNumberFormat="1" applyFont="1" applyBorder="1" applyProtection="1">
      <protection locked="0"/>
    </xf>
    <xf numFmtId="0" fontId="15" fillId="0" borderId="9" xfId="7" applyFont="1" applyBorder="1" applyProtection="1">
      <protection locked="0"/>
    </xf>
    <xf numFmtId="0" fontId="15" fillId="0" borderId="1" xfId="7" applyFont="1" applyBorder="1" applyProtection="1"/>
    <xf numFmtId="0" fontId="15" fillId="0" borderId="10" xfId="7" applyFont="1" applyBorder="1" applyProtection="1">
      <protection locked="0"/>
    </xf>
    <xf numFmtId="0" fontId="16" fillId="0" borderId="14" xfId="7" applyFont="1" applyFill="1" applyBorder="1" applyProtection="1">
      <protection locked="0"/>
    </xf>
    <xf numFmtId="0" fontId="8" fillId="0" borderId="0" xfId="7" applyFont="1" applyProtection="1">
      <protection locked="0"/>
    </xf>
    <xf numFmtId="0" fontId="15" fillId="0" borderId="12" xfId="7" applyFont="1" applyFill="1" applyBorder="1" applyAlignment="1">
      <alignment horizontal="left" vertical="center"/>
    </xf>
    <xf numFmtId="0" fontId="15" fillId="0" borderId="0" xfId="7" applyFont="1" applyFill="1" applyBorder="1" applyAlignment="1">
      <alignment wrapText="1"/>
    </xf>
    <xf numFmtId="0" fontId="16" fillId="0" borderId="12" xfId="7" applyFont="1" applyFill="1" applyBorder="1" applyAlignment="1">
      <alignment horizontal="left" vertical="center"/>
    </xf>
    <xf numFmtId="0" fontId="16" fillId="0" borderId="0" xfId="7" applyFont="1" applyFill="1" applyBorder="1" applyAlignment="1">
      <alignment wrapText="1"/>
    </xf>
    <xf numFmtId="0" fontId="16" fillId="0" borderId="12" xfId="7" applyFont="1" applyFill="1" applyBorder="1" applyAlignment="1">
      <alignment horizontal="center" vertical="center"/>
    </xf>
    <xf numFmtId="0" fontId="15" fillId="0" borderId="0" xfId="7" applyFont="1" applyFill="1" applyBorder="1" applyAlignment="1">
      <alignment horizontal="left" wrapText="1"/>
    </xf>
    <xf numFmtId="0" fontId="15" fillId="0" borderId="12" xfId="7" applyFont="1" applyFill="1" applyBorder="1" applyAlignment="1">
      <alignment horizontal="center" vertical="center"/>
    </xf>
    <xf numFmtId="0" fontId="16" fillId="0" borderId="0" xfId="7" applyFont="1" applyFill="1" applyBorder="1" applyAlignment="1">
      <alignment horizontal="left" wrapText="1"/>
    </xf>
    <xf numFmtId="0" fontId="16" fillId="0" borderId="5" xfId="7" applyFont="1" applyFill="1" applyBorder="1" applyProtection="1">
      <protection locked="0"/>
    </xf>
    <xf numFmtId="43" fontId="6" fillId="3" borderId="6" xfId="8" applyFont="1" applyFill="1" applyBorder="1" applyAlignment="1">
      <alignment horizontal="right" vertical="top" wrapText="1"/>
    </xf>
    <xf numFmtId="0" fontId="18" fillId="0" borderId="0" xfId="9" applyFont="1" applyFill="1" applyBorder="1" applyAlignment="1" applyProtection="1">
      <alignment vertical="top"/>
      <protection locked="0"/>
    </xf>
    <xf numFmtId="0" fontId="16" fillId="4" borderId="8" xfId="9" applyFont="1" applyFill="1" applyBorder="1" applyAlignment="1">
      <alignment horizontal="center" vertical="center" wrapText="1"/>
    </xf>
    <xf numFmtId="0" fontId="16" fillId="4" borderId="6" xfId="9" applyFont="1" applyFill="1" applyBorder="1" applyAlignment="1">
      <alignment horizontal="center" vertical="center" wrapText="1"/>
    </xf>
    <xf numFmtId="0" fontId="16" fillId="4" borderId="5" xfId="9" applyFont="1" applyFill="1" applyBorder="1" applyAlignment="1">
      <alignment horizontal="center" vertical="center" wrapText="1"/>
    </xf>
    <xf numFmtId="0" fontId="8" fillId="0" borderId="0" xfId="9" applyFont="1" applyFill="1" applyBorder="1" applyAlignment="1" applyProtection="1">
      <alignment horizontal="center" vertical="top"/>
      <protection locked="0"/>
    </xf>
    <xf numFmtId="0" fontId="16" fillId="4" borderId="8" xfId="9" quotePrefix="1" applyFont="1" applyFill="1" applyBorder="1" applyAlignment="1">
      <alignment horizontal="center" vertical="center" wrapText="1"/>
    </xf>
    <xf numFmtId="0" fontId="16" fillId="4" borderId="6" xfId="9" quotePrefix="1" applyFont="1" applyFill="1" applyBorder="1" applyAlignment="1">
      <alignment horizontal="center" vertical="center" wrapText="1"/>
    </xf>
    <xf numFmtId="0" fontId="8" fillId="0" borderId="0" xfId="9" applyFont="1" applyFill="1" applyBorder="1" applyAlignment="1" applyProtection="1">
      <alignment vertical="top"/>
      <protection locked="0"/>
    </xf>
    <xf numFmtId="4" fontId="8" fillId="0" borderId="2" xfId="9" applyNumberFormat="1" applyFont="1" applyFill="1" applyBorder="1" applyAlignment="1" applyProtection="1">
      <alignment vertical="top"/>
      <protection locked="0"/>
    </xf>
    <xf numFmtId="4" fontId="8" fillId="0" borderId="9" xfId="9" applyNumberFormat="1" applyFont="1" applyFill="1" applyBorder="1" applyAlignment="1" applyProtection="1">
      <alignment vertical="top"/>
      <protection locked="0"/>
    </xf>
    <xf numFmtId="0" fontId="19" fillId="0" borderId="12" xfId="9" applyFont="1" applyFill="1" applyBorder="1" applyAlignment="1" applyProtection="1">
      <alignment horizontal="center" vertical="top"/>
      <protection locked="0"/>
    </xf>
    <xf numFmtId="0" fontId="8" fillId="0" borderId="0" xfId="9" applyFont="1" applyFill="1" applyBorder="1" applyAlignment="1" applyProtection="1">
      <alignment horizontal="left" vertical="top" wrapText="1"/>
      <protection locked="0"/>
    </xf>
    <xf numFmtId="0" fontId="8" fillId="0" borderId="0" xfId="9" applyFont="1" applyFill="1" applyBorder="1" applyAlignment="1" applyProtection="1">
      <alignment horizontal="justify" vertical="top" wrapText="1"/>
      <protection locked="0"/>
    </xf>
    <xf numFmtId="4" fontId="8" fillId="0" borderId="10" xfId="9" applyNumberFormat="1" applyFont="1" applyFill="1" applyBorder="1" applyAlignment="1" applyProtection="1">
      <alignment vertical="top"/>
      <protection locked="0"/>
    </xf>
    <xf numFmtId="0" fontId="15" fillId="0" borderId="5" xfId="9" quotePrefix="1" applyFont="1" applyFill="1" applyBorder="1" applyAlignment="1" applyProtection="1">
      <alignment horizontal="center" vertical="top"/>
      <protection locked="0"/>
    </xf>
    <xf numFmtId="0" fontId="16" fillId="0" borderId="7" xfId="9" applyFont="1" applyFill="1" applyBorder="1" applyAlignment="1" applyProtection="1">
      <alignment horizontal="left" vertical="top" indent="3"/>
      <protection locked="0"/>
    </xf>
    <xf numFmtId="43" fontId="14" fillId="3" borderId="9" xfId="8" applyFont="1" applyFill="1" applyBorder="1" applyAlignment="1">
      <alignment vertical="center" wrapText="1"/>
    </xf>
    <xf numFmtId="4" fontId="15" fillId="0" borderId="2" xfId="9" applyNumberFormat="1" applyFont="1" applyFill="1" applyBorder="1" applyAlignment="1" applyProtection="1">
      <alignment vertical="top"/>
      <protection locked="0"/>
    </xf>
    <xf numFmtId="0" fontId="8" fillId="0" borderId="11" xfId="9" quotePrefix="1" applyFont="1" applyFill="1" applyBorder="1" applyAlignment="1" applyProtection="1">
      <alignment horizontal="center" vertical="top"/>
      <protection locked="0"/>
    </xf>
    <xf numFmtId="0" fontId="8" fillId="0" borderId="11" xfId="9" applyFont="1" applyFill="1" applyBorder="1" applyAlignment="1" applyProtection="1">
      <alignment vertical="top"/>
      <protection locked="0"/>
    </xf>
    <xf numFmtId="4" fontId="8" fillId="0" borderId="11" xfId="9" applyNumberFormat="1" applyFont="1" applyFill="1" applyBorder="1" applyAlignment="1" applyProtection="1">
      <alignment vertical="top"/>
      <protection locked="0"/>
    </xf>
    <xf numFmtId="4" fontId="8" fillId="0" borderId="4" xfId="9" applyNumberFormat="1" applyFont="1" applyFill="1" applyBorder="1" applyAlignment="1" applyProtection="1">
      <alignment vertical="top"/>
      <protection locked="0"/>
    </xf>
    <xf numFmtId="4" fontId="18" fillId="0" borderId="5" xfId="9" applyNumberFormat="1" applyFont="1" applyFill="1" applyBorder="1" applyAlignment="1" applyProtection="1">
      <alignment vertical="top"/>
      <protection locked="0"/>
    </xf>
    <xf numFmtId="4" fontId="18" fillId="0" borderId="7" xfId="9" applyNumberFormat="1" applyFont="1" applyFill="1" applyBorder="1" applyAlignment="1" applyProtection="1">
      <alignment vertical="top"/>
      <protection locked="0"/>
    </xf>
    <xf numFmtId="0" fontId="16" fillId="0" borderId="0" xfId="9" applyFont="1" applyFill="1" applyBorder="1" applyAlignment="1" applyProtection="1">
      <alignment horizontal="justify" vertical="top" wrapText="1"/>
    </xf>
    <xf numFmtId="4" fontId="16" fillId="0" borderId="2" xfId="9" applyNumberFormat="1" applyFont="1" applyFill="1" applyBorder="1" applyAlignment="1" applyProtection="1">
      <alignment vertical="top"/>
      <protection locked="0"/>
    </xf>
    <xf numFmtId="0" fontId="15" fillId="0" borderId="12" xfId="9" applyFont="1" applyFill="1" applyBorder="1" applyAlignment="1" applyProtection="1">
      <alignment horizontal="center" vertical="top"/>
    </xf>
    <xf numFmtId="0" fontId="15" fillId="0" borderId="0" xfId="9" applyFont="1" applyFill="1" applyBorder="1" applyAlignment="1" applyProtection="1">
      <alignment horizontal="left" vertical="top" wrapText="1"/>
    </xf>
    <xf numFmtId="4" fontId="15" fillId="0" borderId="9" xfId="9" applyNumberFormat="1" applyFont="1" applyFill="1" applyBorder="1" applyAlignment="1" applyProtection="1">
      <alignment vertical="top"/>
      <protection locked="0"/>
    </xf>
    <xf numFmtId="0" fontId="15" fillId="0" borderId="0" xfId="9" applyFont="1" applyFill="1" applyBorder="1" applyAlignment="1" applyProtection="1">
      <alignment horizontal="left" vertical="top" indent="2"/>
    </xf>
    <xf numFmtId="43" fontId="13" fillId="3" borderId="9" xfId="8" applyFont="1" applyFill="1" applyBorder="1" applyAlignment="1">
      <alignment vertical="center" wrapText="1"/>
    </xf>
    <xf numFmtId="0" fontId="8" fillId="0" borderId="0" xfId="9" applyFont="1" applyFill="1" applyBorder="1" applyAlignment="1" applyProtection="1">
      <alignment horizontal="left" vertical="top" wrapText="1" indent="2"/>
      <protection locked="0"/>
    </xf>
    <xf numFmtId="4" fontId="16" fillId="0" borderId="9" xfId="9" applyNumberFormat="1" applyFont="1" applyFill="1" applyBorder="1" applyAlignment="1" applyProtection="1">
      <alignment vertical="top"/>
      <protection locked="0"/>
    </xf>
    <xf numFmtId="0" fontId="16" fillId="0" borderId="0" xfId="9" applyFont="1" applyFill="1" applyBorder="1" applyAlignment="1" applyProtection="1">
      <alignment vertical="top"/>
    </xf>
    <xf numFmtId="0" fontId="16" fillId="0" borderId="12" xfId="10" applyFont="1" applyFill="1" applyBorder="1" applyAlignment="1" applyProtection="1">
      <alignment horizontal="center" vertical="top"/>
    </xf>
    <xf numFmtId="0" fontId="15" fillId="0" borderId="5" xfId="9" quotePrefix="1" applyFont="1" applyFill="1" applyBorder="1" applyAlignment="1" applyProtection="1">
      <alignment horizontal="center" vertical="top"/>
    </xf>
    <xf numFmtId="0" fontId="16" fillId="0" borderId="7" xfId="9" applyFont="1" applyFill="1" applyBorder="1" applyAlignment="1" applyProtection="1">
      <alignment horizontal="center" vertical="top" wrapText="1"/>
    </xf>
    <xf numFmtId="0" fontId="15" fillId="0" borderId="11" xfId="9" quotePrefix="1" applyFont="1" applyFill="1" applyBorder="1" applyAlignment="1" applyProtection="1">
      <alignment horizontal="center" vertical="top"/>
      <protection locked="0"/>
    </xf>
    <xf numFmtId="0" fontId="15" fillId="0" borderId="11" xfId="9" applyFont="1" applyFill="1" applyBorder="1" applyAlignment="1" applyProtection="1">
      <alignment vertical="top"/>
      <protection locked="0"/>
    </xf>
    <xf numFmtId="4" fontId="15" fillId="0" borderId="11" xfId="9" applyNumberFormat="1" applyFont="1" applyFill="1" applyBorder="1" applyAlignment="1" applyProtection="1">
      <alignment vertical="top"/>
      <protection locked="0"/>
    </xf>
    <xf numFmtId="4" fontId="16" fillId="0" borderId="5" xfId="9" applyNumberFormat="1" applyFont="1" applyFill="1" applyBorder="1" applyAlignment="1" applyProtection="1">
      <alignment vertical="top"/>
      <protection locked="0"/>
    </xf>
    <xf numFmtId="4" fontId="16" fillId="0" borderId="8" xfId="9" applyNumberFormat="1" applyFont="1" applyFill="1" applyBorder="1" applyAlignment="1" applyProtection="1">
      <alignment vertical="top"/>
      <protection locked="0"/>
    </xf>
    <xf numFmtId="4" fontId="15" fillId="0" borderId="10" xfId="9" applyNumberFormat="1" applyFont="1" applyFill="1" applyBorder="1" applyAlignment="1" applyProtection="1">
      <alignment vertical="top"/>
      <protection locked="0"/>
    </xf>
    <xf numFmtId="4" fontId="16" fillId="0" borderId="9" xfId="7" applyNumberFormat="1" applyFont="1" applyFill="1" applyBorder="1" applyProtection="1">
      <protection locked="0"/>
    </xf>
    <xf numFmtId="4" fontId="16" fillId="0" borderId="2" xfId="7" applyNumberFormat="1" applyFont="1" applyFill="1" applyBorder="1" applyProtection="1">
      <protection locked="0"/>
    </xf>
    <xf numFmtId="0" fontId="16" fillId="0" borderId="12" xfId="7" applyFont="1" applyFill="1" applyBorder="1" applyAlignment="1" applyProtection="1">
      <alignment horizontal="left"/>
    </xf>
    <xf numFmtId="0" fontId="8" fillId="0" borderId="0" xfId="7" applyAlignment="1" applyProtection="1">
      <alignment horizontal="right" wrapText="1"/>
      <protection locked="0"/>
    </xf>
    <xf numFmtId="4" fontId="16" fillId="0" borderId="10" xfId="9" applyNumberFormat="1" applyFont="1" applyFill="1" applyBorder="1" applyAlignment="1" applyProtection="1">
      <alignment vertical="top"/>
      <protection locked="0"/>
    </xf>
    <xf numFmtId="0" fontId="8" fillId="0" borderId="9" xfId="9" applyFont="1" applyFill="1" applyBorder="1" applyAlignment="1" applyProtection="1">
      <alignment vertical="top"/>
      <protection locked="0"/>
    </xf>
    <xf numFmtId="0" fontId="16" fillId="0" borderId="3" xfId="9" applyFont="1" applyFill="1" applyBorder="1" applyAlignment="1" applyProtection="1">
      <alignment horizontal="left" vertical="top"/>
    </xf>
    <xf numFmtId="0" fontId="16" fillId="0" borderId="12" xfId="9" applyFont="1" applyFill="1" applyBorder="1" applyAlignment="1" applyProtection="1">
      <alignment horizontal="left" vertical="top"/>
    </xf>
    <xf numFmtId="0" fontId="16" fillId="0" borderId="12" xfId="9" applyFont="1" applyFill="1" applyBorder="1" applyAlignment="1" applyProtection="1">
      <alignment vertical="top"/>
    </xf>
    <xf numFmtId="0" fontId="16" fillId="0" borderId="14" xfId="10" applyFont="1" applyFill="1" applyBorder="1" applyAlignment="1" applyProtection="1">
      <alignment horizontal="center" vertical="top"/>
    </xf>
    <xf numFmtId="0" fontId="8" fillId="0" borderId="3" xfId="9" applyFont="1" applyFill="1" applyBorder="1" applyAlignment="1" applyProtection="1">
      <alignment vertical="top"/>
      <protection locked="0"/>
    </xf>
    <xf numFmtId="0" fontId="8" fillId="0" borderId="12" xfId="9" applyFont="1" applyFill="1" applyBorder="1" applyAlignment="1" applyProtection="1">
      <alignment vertical="top"/>
      <protection locked="0"/>
    </xf>
    <xf numFmtId="0" fontId="8" fillId="0" borderId="14" xfId="9" applyFont="1" applyFill="1" applyBorder="1" applyAlignment="1" applyProtection="1">
      <alignment vertical="top"/>
      <protection locked="0"/>
    </xf>
    <xf numFmtId="4" fontId="8" fillId="0" borderId="0" xfId="7" applyNumberFormat="1" applyProtection="1">
      <protection locked="0"/>
    </xf>
    <xf numFmtId="0" fontId="0" fillId="0" borderId="0" xfId="0" applyFont="1" applyAlignment="1" applyProtection="1">
      <alignment horizontal="right"/>
      <protection locked="0"/>
    </xf>
    <xf numFmtId="4" fontId="8" fillId="0" borderId="13" xfId="9" applyNumberFormat="1" applyFont="1" applyFill="1" applyBorder="1" applyAlignment="1" applyProtection="1">
      <alignment vertical="top"/>
      <protection locked="0"/>
    </xf>
    <xf numFmtId="0" fontId="15" fillId="0" borderId="13" xfId="9" applyFont="1" applyFill="1" applyBorder="1" applyAlignment="1" applyProtection="1">
      <alignment horizontal="left" vertical="top" wrapText="1"/>
    </xf>
    <xf numFmtId="0" fontId="0" fillId="0" borderId="13" xfId="0" applyFont="1" applyBorder="1" applyProtection="1"/>
    <xf numFmtId="49" fontId="7" fillId="3" borderId="13" xfId="0" applyNumberFormat="1" applyFont="1" applyFill="1" applyBorder="1" applyAlignment="1">
      <alignment horizontal="right" vertical="center" wrapText="1"/>
    </xf>
    <xf numFmtId="0" fontId="16" fillId="4" borderId="5" xfId="9" applyFont="1" applyFill="1" applyBorder="1" applyAlignment="1" applyProtection="1">
      <alignment horizontal="center" vertical="center" wrapText="1"/>
      <protection locked="0"/>
    </xf>
    <xf numFmtId="0" fontId="16" fillId="4" borderId="7" xfId="9" applyFont="1" applyFill="1" applyBorder="1" applyAlignment="1" applyProtection="1">
      <alignment horizontal="center" vertical="center" wrapText="1"/>
      <protection locked="0"/>
    </xf>
    <xf numFmtId="0" fontId="16" fillId="4" borderId="8" xfId="9" applyFont="1" applyFill="1" applyBorder="1" applyAlignment="1" applyProtection="1">
      <alignment horizontal="center" vertical="center" wrapText="1"/>
      <protection locked="0"/>
    </xf>
    <xf numFmtId="0" fontId="16" fillId="4" borderId="3" xfId="9" applyFont="1" applyFill="1" applyBorder="1" applyAlignment="1">
      <alignment horizontal="center" vertical="center"/>
    </xf>
    <xf numFmtId="0" fontId="16" fillId="4" borderId="4" xfId="9" applyFont="1" applyFill="1" applyBorder="1" applyAlignment="1">
      <alignment horizontal="center" vertical="center"/>
    </xf>
    <xf numFmtId="0" fontId="16" fillId="4" borderId="12" xfId="9" applyFont="1" applyFill="1" applyBorder="1" applyAlignment="1">
      <alignment horizontal="center" vertical="center"/>
    </xf>
    <xf numFmtId="0" fontId="16" fillId="4" borderId="13" xfId="9" applyFont="1" applyFill="1" applyBorder="1" applyAlignment="1">
      <alignment horizontal="center" vertical="center"/>
    </xf>
    <xf numFmtId="0" fontId="16" fillId="4" borderId="14" xfId="9" applyFont="1" applyFill="1" applyBorder="1" applyAlignment="1">
      <alignment horizontal="center" vertical="center"/>
    </xf>
    <xf numFmtId="0" fontId="16" fillId="4" borderId="15" xfId="9" applyFont="1" applyFill="1" applyBorder="1" applyAlignment="1">
      <alignment horizontal="center" vertical="center"/>
    </xf>
    <xf numFmtId="0" fontId="16" fillId="4" borderId="2" xfId="9" applyFont="1" applyFill="1" applyBorder="1" applyAlignment="1">
      <alignment horizontal="center" vertical="center" wrapText="1"/>
    </xf>
    <xf numFmtId="0" fontId="16" fillId="4" borderId="10" xfId="9" applyFont="1" applyFill="1" applyBorder="1" applyAlignment="1">
      <alignment horizontal="center" vertical="center" wrapText="1"/>
    </xf>
    <xf numFmtId="0" fontId="16" fillId="4" borderId="3" xfId="9" applyFont="1" applyFill="1" applyBorder="1" applyAlignment="1">
      <alignment horizontal="center" vertical="center" wrapText="1"/>
    </xf>
    <xf numFmtId="0" fontId="16" fillId="4" borderId="4" xfId="9" applyFont="1" applyFill="1" applyBorder="1" applyAlignment="1">
      <alignment horizontal="center" vertical="center" wrapText="1"/>
    </xf>
    <xf numFmtId="0" fontId="16" fillId="4" borderId="12" xfId="9" applyFont="1" applyFill="1" applyBorder="1" applyAlignment="1">
      <alignment horizontal="center" vertical="center" wrapText="1"/>
    </xf>
    <xf numFmtId="0" fontId="16" fillId="4" borderId="13" xfId="9" applyFont="1" applyFill="1" applyBorder="1" applyAlignment="1">
      <alignment horizontal="center" vertical="center" wrapText="1"/>
    </xf>
    <xf numFmtId="0" fontId="16" fillId="4" borderId="14" xfId="9" applyFont="1" applyFill="1" applyBorder="1" applyAlignment="1">
      <alignment horizontal="center" vertical="center" wrapText="1"/>
    </xf>
    <xf numFmtId="0" fontId="16" fillId="4" borderId="15" xfId="9" applyFont="1" applyFill="1" applyBorder="1" applyAlignment="1">
      <alignment horizontal="center" vertical="center" wrapText="1"/>
    </xf>
    <xf numFmtId="0" fontId="8" fillId="0" borderId="0" xfId="7" applyAlignment="1" applyProtection="1">
      <alignment horizontal="center"/>
      <protection locked="0"/>
    </xf>
    <xf numFmtId="0" fontId="8" fillId="0" borderId="1" xfId="7" applyBorder="1" applyAlignment="1" applyProtection="1">
      <alignment horizontal="center"/>
      <protection locked="0"/>
    </xf>
    <xf numFmtId="0" fontId="16" fillId="4" borderId="3" xfId="6" applyFont="1" applyFill="1" applyBorder="1" applyAlignment="1">
      <alignment horizontal="center" vertical="center"/>
    </xf>
    <xf numFmtId="0" fontId="16" fillId="4" borderId="4" xfId="6" applyFont="1" applyFill="1" applyBorder="1" applyAlignment="1">
      <alignment horizontal="center" vertical="center"/>
    </xf>
    <xf numFmtId="0" fontId="16" fillId="4" borderId="12" xfId="6" applyFont="1" applyFill="1" applyBorder="1" applyAlignment="1">
      <alignment horizontal="center" vertical="center"/>
    </xf>
    <xf numFmtId="0" fontId="16" fillId="4" borderId="13" xfId="6" applyFont="1" applyFill="1" applyBorder="1" applyAlignment="1">
      <alignment horizontal="center" vertical="center"/>
    </xf>
    <xf numFmtId="0" fontId="16" fillId="4" borderId="14" xfId="6" applyFont="1" applyFill="1" applyBorder="1" applyAlignment="1">
      <alignment horizontal="center" vertical="center"/>
    </xf>
    <xf numFmtId="0" fontId="16" fillId="4" borderId="15" xfId="6" applyFont="1" applyFill="1" applyBorder="1" applyAlignment="1">
      <alignment horizontal="center" vertical="center"/>
    </xf>
    <xf numFmtId="0" fontId="16" fillId="4" borderId="5" xfId="6" applyFont="1" applyFill="1" applyBorder="1" applyAlignment="1" applyProtection="1">
      <alignment horizontal="center" vertical="center" wrapText="1"/>
      <protection locked="0"/>
    </xf>
    <xf numFmtId="0" fontId="16" fillId="4" borderId="7" xfId="6" applyFont="1" applyFill="1" applyBorder="1" applyAlignment="1" applyProtection="1">
      <alignment horizontal="center" vertical="center" wrapText="1"/>
      <protection locked="0"/>
    </xf>
    <xf numFmtId="0" fontId="16" fillId="4" borderId="8" xfId="6" applyFont="1" applyFill="1" applyBorder="1" applyAlignment="1" applyProtection="1">
      <alignment horizontal="center" vertical="center" wrapText="1"/>
      <protection locked="0"/>
    </xf>
    <xf numFmtId="4" fontId="16" fillId="4" borderId="2" xfId="6" applyNumberFormat="1" applyFont="1" applyFill="1" applyBorder="1" applyAlignment="1">
      <alignment horizontal="center" vertical="center" wrapText="1"/>
    </xf>
    <xf numFmtId="4" fontId="16" fillId="4" borderId="10" xfId="6" applyNumberFormat="1" applyFont="1" applyFill="1" applyBorder="1" applyAlignment="1">
      <alignment horizontal="center" vertical="center" wrapText="1"/>
    </xf>
    <xf numFmtId="0" fontId="8" fillId="0" borderId="0" xfId="7" applyBorder="1" applyAlignment="1" applyProtection="1">
      <alignment horizontal="center"/>
      <protection locked="0"/>
    </xf>
    <xf numFmtId="0" fontId="8" fillId="0" borderId="0" xfId="7" applyAlignment="1" applyProtection="1">
      <alignment horizontal="center" wrapText="1"/>
      <protection locked="0"/>
    </xf>
    <xf numFmtId="0" fontId="6" fillId="0" borderId="0"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center"/>
    </xf>
    <xf numFmtId="0" fontId="6" fillId="3" borderId="8" xfId="0" applyFont="1" applyFill="1" applyBorder="1" applyAlignment="1">
      <alignment horizontal="center"/>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2" fillId="2" borderId="6" xfId="4" applyFont="1" applyFill="1" applyBorder="1" applyAlignment="1">
      <alignment horizontal="center"/>
    </xf>
    <xf numFmtId="0" fontId="2" fillId="3" borderId="1" xfId="0" applyNumberFormat="1" applyFont="1" applyFill="1" applyBorder="1" applyAlignment="1" applyProtection="1">
      <alignment horizontal="center"/>
      <protection locked="0"/>
    </xf>
    <xf numFmtId="0" fontId="6" fillId="0" borderId="1" xfId="0" applyFont="1" applyBorder="1" applyAlignment="1">
      <alignment horizontal="center"/>
    </xf>
    <xf numFmtId="0" fontId="8" fillId="0" borderId="11" xfId="0" applyFont="1" applyBorder="1" applyAlignment="1">
      <alignment horizontal="center"/>
    </xf>
    <xf numFmtId="0" fontId="5" fillId="0" borderId="0" xfId="0" applyFont="1" applyBorder="1" applyAlignment="1">
      <alignment horizontal="center"/>
    </xf>
    <xf numFmtId="0" fontId="7" fillId="3" borderId="23"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25" xfId="0" applyFont="1" applyFill="1" applyBorder="1" applyAlignment="1">
      <alignment horizontal="left" vertical="center" wrapText="1"/>
    </xf>
    <xf numFmtId="0" fontId="7" fillId="3" borderId="26" xfId="0" applyFont="1" applyFill="1" applyBorder="1" applyAlignment="1">
      <alignment horizontal="left" vertical="center" wrapText="1"/>
    </xf>
    <xf numFmtId="0" fontId="8" fillId="3" borderId="0" xfId="0" applyFont="1" applyFill="1" applyAlignment="1">
      <alignment horizontal="left" wrapText="1"/>
    </xf>
    <xf numFmtId="0" fontId="8" fillId="3" borderId="0" xfId="0" applyFont="1" applyFill="1" applyAlignment="1">
      <alignment horizontal="left"/>
    </xf>
    <xf numFmtId="0" fontId="6" fillId="3" borderId="1" xfId="0" applyFont="1" applyFill="1" applyBorder="1" applyAlignment="1">
      <alignment horizontal="center"/>
    </xf>
    <xf numFmtId="0" fontId="2" fillId="4" borderId="34" xfId="0" applyFont="1" applyFill="1" applyBorder="1" applyAlignment="1">
      <alignment horizontal="center" vertical="center"/>
    </xf>
    <xf numFmtId="0" fontId="2" fillId="4" borderId="18" xfId="0" applyFont="1" applyFill="1" applyBorder="1" applyAlignment="1">
      <alignment horizontal="center" vertical="center"/>
    </xf>
    <xf numFmtId="0" fontId="2" fillId="2" borderId="3" xfId="0" applyFont="1" applyFill="1" applyBorder="1" applyAlignment="1">
      <alignment horizontal="center"/>
    </xf>
    <xf numFmtId="0" fontId="2" fillId="2" borderId="11" xfId="0" applyFont="1" applyFill="1" applyBorder="1" applyAlignment="1">
      <alignment horizontal="center"/>
    </xf>
    <xf numFmtId="0" fontId="2" fillId="2" borderId="4" xfId="0" applyFont="1" applyFill="1" applyBorder="1" applyAlignment="1">
      <alignment horizontal="center"/>
    </xf>
    <xf numFmtId="0" fontId="2" fillId="2" borderId="14" xfId="0" applyFont="1" applyFill="1" applyBorder="1" applyAlignment="1">
      <alignment horizontal="center"/>
    </xf>
    <xf numFmtId="0" fontId="2" fillId="2" borderId="1" xfId="0" applyFont="1" applyFill="1" applyBorder="1" applyAlignment="1">
      <alignment horizontal="center"/>
    </xf>
    <xf numFmtId="0" fontId="2" fillId="2" borderId="15" xfId="0" applyFont="1" applyFill="1" applyBorder="1" applyAlignment="1">
      <alignment horizontal="center"/>
    </xf>
    <xf numFmtId="0" fontId="2" fillId="4" borderId="6" xfId="0" applyFont="1" applyFill="1" applyBorder="1" applyAlignment="1">
      <alignment horizontal="center" vertical="center"/>
    </xf>
    <xf numFmtId="0" fontId="6" fillId="3" borderId="20" xfId="0" applyFont="1" applyFill="1" applyBorder="1" applyAlignment="1">
      <alignment horizontal="left" vertical="center" wrapText="1"/>
    </xf>
    <xf numFmtId="0" fontId="6" fillId="3" borderId="21"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20" xfId="0" applyFont="1" applyFill="1" applyBorder="1" applyAlignment="1">
      <alignment horizontal="left" vertical="top" wrapText="1" indent="1"/>
    </xf>
    <xf numFmtId="0" fontId="6" fillId="3" borderId="21" xfId="0" applyFont="1" applyFill="1" applyBorder="1" applyAlignment="1">
      <alignment horizontal="left" vertical="top" wrapText="1" indent="1"/>
    </xf>
    <xf numFmtId="0" fontId="6" fillId="3" borderId="25" xfId="0" applyFont="1" applyFill="1" applyBorder="1" applyAlignment="1">
      <alignment horizontal="left" vertical="center" wrapText="1"/>
    </xf>
    <xf numFmtId="0" fontId="6" fillId="3" borderId="26" xfId="0" applyFont="1" applyFill="1" applyBorder="1" applyAlignment="1">
      <alignment horizontal="left" vertical="center" wrapText="1"/>
    </xf>
    <xf numFmtId="0" fontId="2" fillId="4" borderId="31" xfId="0" applyFont="1" applyFill="1" applyBorder="1" applyAlignment="1">
      <alignment horizontal="center" vertical="center"/>
    </xf>
    <xf numFmtId="0" fontId="2" fillId="4" borderId="32" xfId="0" applyFont="1" applyFill="1" applyBorder="1" applyAlignment="1">
      <alignment horizontal="center" vertical="center"/>
    </xf>
    <xf numFmtId="0" fontId="6" fillId="3" borderId="0" xfId="0" applyFont="1" applyFill="1" applyBorder="1" applyAlignment="1">
      <alignment horizontal="justify" vertical="center" wrapText="1"/>
    </xf>
    <xf numFmtId="0" fontId="6" fillId="3" borderId="13" xfId="0" applyFont="1" applyFill="1" applyBorder="1" applyAlignment="1">
      <alignment horizontal="justify" vertical="center" wrapText="1"/>
    </xf>
    <xf numFmtId="0" fontId="6" fillId="3" borderId="12"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7" fillId="3" borderId="7" xfId="0" applyFont="1" applyFill="1" applyBorder="1" applyAlignment="1">
      <alignment horizontal="left" vertical="center" wrapText="1" indent="3"/>
    </xf>
    <xf numFmtId="0" fontId="7" fillId="3" borderId="8" xfId="0" applyFont="1" applyFill="1" applyBorder="1" applyAlignment="1">
      <alignment horizontal="left" vertical="center" wrapText="1" indent="3"/>
    </xf>
    <xf numFmtId="0" fontId="2" fillId="3" borderId="1" xfId="0" applyNumberFormat="1" applyFont="1" applyFill="1" applyBorder="1" applyAlignment="1" applyProtection="1">
      <alignment horizontal="left"/>
      <protection locked="0"/>
    </xf>
    <xf numFmtId="0" fontId="2" fillId="2" borderId="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6" xfId="0" applyFont="1" applyFill="1" applyBorder="1" applyAlignment="1">
      <alignment horizontal="center" vertical="center" wrapText="1"/>
    </xf>
    <xf numFmtId="9" fontId="7" fillId="3" borderId="5" xfId="2" applyFont="1" applyFill="1" applyBorder="1" applyAlignment="1">
      <alignment horizontal="center"/>
    </xf>
    <xf numFmtId="9" fontId="7" fillId="3" borderId="8" xfId="2" applyFont="1" applyFill="1" applyBorder="1" applyAlignment="1">
      <alignment horizontal="center"/>
    </xf>
    <xf numFmtId="0" fontId="7" fillId="2" borderId="5" xfId="0" applyFont="1" applyFill="1" applyBorder="1" applyAlignment="1">
      <alignment horizontal="center"/>
    </xf>
    <xf numFmtId="0" fontId="7" fillId="2" borderId="8" xfId="0" applyFont="1" applyFill="1" applyBorder="1" applyAlignment="1">
      <alignment horizontal="center"/>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11">
    <cellStyle name="Millares" xfId="1" builtinId="3"/>
    <cellStyle name="Millares 2" xfId="8"/>
    <cellStyle name="Normal" xfId="0" builtinId="0"/>
    <cellStyle name="Normal 2" xfId="4"/>
    <cellStyle name="Normal 2 2" xfId="9"/>
    <cellStyle name="Normal 2 2 2" xfId="10"/>
    <cellStyle name="Normal 3" xfId="6"/>
    <cellStyle name="Normal 4" xfId="7"/>
    <cellStyle name="Normal 9" xfId="5"/>
    <cellStyle name="Normal_141008Reportes Cuadros Institucionales-sectorialesADV"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14</xdr:row>
      <xdr:rowOff>85725</xdr:rowOff>
    </xdr:from>
    <xdr:ext cx="1750287" cy="468013"/>
    <xdr:sp macro="" textlink="">
      <xdr:nvSpPr>
        <xdr:cNvPr id="3" name="2 Rectángulo"/>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3152775</xdr:colOff>
      <xdr:row>19</xdr:row>
      <xdr:rowOff>47625</xdr:rowOff>
    </xdr:from>
    <xdr:ext cx="1750287" cy="468013"/>
    <xdr:sp macro="" textlink="">
      <xdr:nvSpPr>
        <xdr:cNvPr id="2" name="12 Rectángulo"/>
        <xdr:cNvSpPr/>
      </xdr:nvSpPr>
      <xdr:spPr>
        <a:xfrm>
          <a:off x="6143625" y="2971800"/>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gcg/CECILIA/PARAESTATAL/ESTADOS%20FINANCIEROS/FORMATOS%20ESTADOS%20FINANCIEROS/2014/2014/Estados%20Fros%20y%20Pptales%20GTO%20Vincul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sheetName val="ESF"/>
      <sheetName val="ECSF"/>
      <sheetName val="PT_ESF_ECSF"/>
      <sheetName val="EAA"/>
      <sheetName val="EADP"/>
      <sheetName val="EVHP"/>
      <sheetName val="EFE"/>
      <sheetName val="EAI"/>
      <sheetName val="CAdmon"/>
      <sheetName val="CTG"/>
      <sheetName val="COG"/>
      <sheetName val="CFG"/>
      <sheetName val="End Neto"/>
      <sheetName val="Int"/>
      <sheetName val="Post Fiscal"/>
      <sheetName val="CProg"/>
      <sheetName val="BMu"/>
      <sheetName val="BInmu"/>
      <sheetName val="Rel Cta Ban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3">
          <cell r="E33">
            <v>0</v>
          </cell>
          <cell r="H33">
            <v>0</v>
          </cell>
          <cell r="I33">
            <v>0</v>
          </cell>
        </row>
        <row r="46">
          <cell r="E46">
            <v>0</v>
          </cell>
          <cell r="H46">
            <v>0</v>
          </cell>
          <cell r="I46">
            <v>0</v>
          </cell>
        </row>
        <row r="51">
          <cell r="H51">
            <v>0</v>
          </cell>
        </row>
        <row r="52">
          <cell r="E52">
            <v>0</v>
          </cell>
        </row>
        <row r="54">
          <cell r="I54">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9"/>
  <sheetViews>
    <sheetView showGridLines="0" tabSelected="1" zoomScaleNormal="100" workbookViewId="0">
      <selection activeCell="N26" sqref="N26"/>
    </sheetView>
  </sheetViews>
  <sheetFormatPr baseColWidth="10" defaultColWidth="10.28515625" defaultRowHeight="11.25" x14ac:dyDescent="0.25"/>
  <cols>
    <col min="1" max="1" width="10.28515625" style="211"/>
    <col min="2" max="2" width="1.5703125" style="211" customWidth="1"/>
    <col min="3" max="3" width="43.5703125" style="211" customWidth="1"/>
    <col min="4" max="4" width="15.28515625" style="211" customWidth="1"/>
    <col min="5" max="5" width="17" style="211" customWidth="1"/>
    <col min="6" max="7" width="15.28515625" style="211" customWidth="1"/>
    <col min="8" max="8" width="16.140625" style="211" customWidth="1"/>
    <col min="9" max="9" width="15.28515625" style="211" customWidth="1"/>
    <col min="10" max="16384" width="10.28515625" style="211"/>
  </cols>
  <sheetData>
    <row r="1" spans="2:9" s="204" customFormat="1" ht="39.950000000000003" customHeight="1" x14ac:dyDescent="0.25">
      <c r="B1" s="266" t="s">
        <v>461</v>
      </c>
      <c r="C1" s="267"/>
      <c r="D1" s="267"/>
      <c r="E1" s="267"/>
      <c r="F1" s="267"/>
      <c r="G1" s="267"/>
      <c r="H1" s="267"/>
      <c r="I1" s="268"/>
    </row>
    <row r="2" spans="2:9" s="204" customFormat="1" x14ac:dyDescent="0.25">
      <c r="B2" s="269" t="s">
        <v>338</v>
      </c>
      <c r="C2" s="270"/>
      <c r="D2" s="267" t="s">
        <v>443</v>
      </c>
      <c r="E2" s="267"/>
      <c r="F2" s="267"/>
      <c r="G2" s="267"/>
      <c r="H2" s="267"/>
      <c r="I2" s="275" t="s">
        <v>339</v>
      </c>
    </row>
    <row r="3" spans="2:9" s="208" customFormat="1" ht="24.95" customHeight="1" x14ac:dyDescent="0.25">
      <c r="B3" s="271"/>
      <c r="C3" s="272"/>
      <c r="D3" s="205" t="s">
        <v>266</v>
      </c>
      <c r="E3" s="206" t="s">
        <v>340</v>
      </c>
      <c r="F3" s="206" t="s">
        <v>207</v>
      </c>
      <c r="G3" s="206" t="s">
        <v>209</v>
      </c>
      <c r="H3" s="207" t="s">
        <v>341</v>
      </c>
      <c r="I3" s="276"/>
    </row>
    <row r="4" spans="2:9" s="208" customFormat="1" x14ac:dyDescent="0.25">
      <c r="B4" s="273"/>
      <c r="C4" s="274"/>
      <c r="D4" s="209" t="s">
        <v>342</v>
      </c>
      <c r="E4" s="210" t="s">
        <v>343</v>
      </c>
      <c r="F4" s="210" t="s">
        <v>444</v>
      </c>
      <c r="G4" s="210" t="s">
        <v>344</v>
      </c>
      <c r="H4" s="210" t="s">
        <v>74</v>
      </c>
      <c r="I4" s="210" t="s">
        <v>445</v>
      </c>
    </row>
    <row r="5" spans="2:9" x14ac:dyDescent="0.25">
      <c r="B5" s="257" t="s">
        <v>345</v>
      </c>
      <c r="D5" s="212"/>
      <c r="E5" s="212"/>
      <c r="F5" s="212"/>
      <c r="G5" s="212"/>
      <c r="H5" s="212"/>
      <c r="I5" s="212"/>
    </row>
    <row r="6" spans="2:9" x14ac:dyDescent="0.25">
      <c r="B6" s="258" t="s">
        <v>346</v>
      </c>
      <c r="D6" s="213"/>
      <c r="E6" s="213"/>
      <c r="F6" s="213"/>
      <c r="G6" s="213"/>
      <c r="H6" s="213"/>
      <c r="I6" s="213"/>
    </row>
    <row r="7" spans="2:9" x14ac:dyDescent="0.25">
      <c r="B7" s="258" t="s">
        <v>347</v>
      </c>
      <c r="D7" s="213"/>
      <c r="E7" s="213"/>
      <c r="F7" s="213"/>
      <c r="G7" s="213"/>
      <c r="H7" s="213"/>
      <c r="I7" s="213"/>
    </row>
    <row r="8" spans="2:9" x14ac:dyDescent="0.25">
      <c r="B8" s="258" t="s">
        <v>348</v>
      </c>
      <c r="D8" s="213"/>
      <c r="E8" s="213"/>
      <c r="F8" s="213"/>
      <c r="G8" s="213"/>
      <c r="H8" s="213"/>
      <c r="I8" s="213"/>
    </row>
    <row r="9" spans="2:9" x14ac:dyDescent="0.25">
      <c r="B9" s="258" t="s">
        <v>349</v>
      </c>
      <c r="D9" s="213">
        <f t="shared" ref="D9:I9" si="0">D10</f>
        <v>0</v>
      </c>
      <c r="E9" s="213">
        <f t="shared" si="0"/>
        <v>0</v>
      </c>
      <c r="F9" s="213">
        <f t="shared" si="0"/>
        <v>0</v>
      </c>
      <c r="G9" s="213">
        <f t="shared" si="0"/>
        <v>0</v>
      </c>
      <c r="H9" s="213">
        <f t="shared" si="0"/>
        <v>0</v>
      </c>
      <c r="I9" s="213">
        <f t="shared" si="0"/>
        <v>0</v>
      </c>
    </row>
    <row r="10" spans="2:9" x14ac:dyDescent="0.25">
      <c r="B10" s="214">
        <v>51</v>
      </c>
      <c r="C10" s="215" t="s">
        <v>350</v>
      </c>
      <c r="D10" s="213">
        <v>0</v>
      </c>
      <c r="E10" s="213">
        <v>0</v>
      </c>
      <c r="F10" s="213">
        <f>D10+E10</f>
        <v>0</v>
      </c>
      <c r="G10" s="213">
        <v>0</v>
      </c>
      <c r="H10" s="213">
        <v>0</v>
      </c>
      <c r="I10" s="213">
        <f>H10-D10</f>
        <v>0</v>
      </c>
    </row>
    <row r="11" spans="2:9" x14ac:dyDescent="0.25">
      <c r="B11" s="214">
        <v>52</v>
      </c>
      <c r="C11" s="215" t="s">
        <v>351</v>
      </c>
      <c r="D11" s="213"/>
      <c r="E11" s="213"/>
      <c r="F11" s="213"/>
      <c r="G11" s="213"/>
      <c r="H11" s="213"/>
      <c r="I11" s="213"/>
    </row>
    <row r="12" spans="2:9" x14ac:dyDescent="0.25">
      <c r="B12" s="258" t="s">
        <v>352</v>
      </c>
      <c r="D12" s="213">
        <f t="shared" ref="D12:I12" si="1">D13</f>
        <v>0</v>
      </c>
      <c r="E12" s="213">
        <f t="shared" si="1"/>
        <v>0</v>
      </c>
      <c r="F12" s="213">
        <f t="shared" si="1"/>
        <v>0</v>
      </c>
      <c r="G12" s="213">
        <f t="shared" si="1"/>
        <v>0</v>
      </c>
      <c r="H12" s="213">
        <f t="shared" si="1"/>
        <v>0</v>
      </c>
      <c r="I12" s="213">
        <f t="shared" si="1"/>
        <v>0</v>
      </c>
    </row>
    <row r="13" spans="2:9" x14ac:dyDescent="0.25">
      <c r="B13" s="214">
        <v>61</v>
      </c>
      <c r="C13" s="215" t="s">
        <v>350</v>
      </c>
      <c r="D13" s="213">
        <v>0</v>
      </c>
      <c r="E13" s="213">
        <v>0</v>
      </c>
      <c r="F13" s="213">
        <f>D13+E13</f>
        <v>0</v>
      </c>
      <c r="G13" s="213">
        <v>0</v>
      </c>
      <c r="H13" s="213">
        <v>0</v>
      </c>
      <c r="I13" s="213">
        <f>H13-D13</f>
        <v>0</v>
      </c>
    </row>
    <row r="14" spans="2:9" x14ac:dyDescent="0.25">
      <c r="B14" s="214">
        <v>62</v>
      </c>
      <c r="C14" s="215" t="s">
        <v>351</v>
      </c>
      <c r="D14" s="213"/>
      <c r="E14" s="213"/>
      <c r="F14" s="213"/>
      <c r="G14" s="213"/>
      <c r="H14" s="213"/>
      <c r="I14" s="213"/>
    </row>
    <row r="15" spans="2:9" ht="33.75" x14ac:dyDescent="0.25">
      <c r="B15" s="214"/>
      <c r="C15" s="216" t="s">
        <v>446</v>
      </c>
      <c r="D15" s="213"/>
      <c r="E15" s="213">
        <v>0</v>
      </c>
      <c r="F15" s="213">
        <v>0</v>
      </c>
      <c r="G15" s="213">
        <v>0</v>
      </c>
      <c r="H15" s="213">
        <v>0</v>
      </c>
      <c r="I15" s="213">
        <v>0</v>
      </c>
    </row>
    <row r="16" spans="2:9" x14ac:dyDescent="0.25">
      <c r="B16" s="258" t="s">
        <v>353</v>
      </c>
      <c r="D16" s="213">
        <v>8276040</v>
      </c>
      <c r="E16" s="213">
        <v>41584.71</v>
      </c>
      <c r="F16" s="213">
        <f>D16+E16</f>
        <v>8317624.71</v>
      </c>
      <c r="G16" s="213">
        <v>1117040.1100000001</v>
      </c>
      <c r="H16" s="213">
        <v>1117040.1100000001</v>
      </c>
      <c r="I16" s="213">
        <f>H16-D16</f>
        <v>-7158999.8899999997</v>
      </c>
    </row>
    <row r="17" spans="2:9" x14ac:dyDescent="0.25">
      <c r="B17" s="258" t="s">
        <v>354</v>
      </c>
      <c r="D17" s="213">
        <v>0</v>
      </c>
      <c r="E17" s="213">
        <v>42190606</v>
      </c>
      <c r="F17" s="213">
        <f>D17+E17</f>
        <v>42190606</v>
      </c>
      <c r="G17" s="213">
        <v>10597960</v>
      </c>
      <c r="H17" s="213">
        <v>10597960</v>
      </c>
      <c r="I17" s="213">
        <f>H17-D17</f>
        <v>10597960</v>
      </c>
    </row>
    <row r="18" spans="2:9" x14ac:dyDescent="0.25">
      <c r="B18" s="258" t="s">
        <v>336</v>
      </c>
      <c r="D18" s="213">
        <v>55505491.729999997</v>
      </c>
      <c r="E18" s="213">
        <v>779213.64</v>
      </c>
      <c r="F18" s="213">
        <f>D18+E18</f>
        <v>56284705.369999997</v>
      </c>
      <c r="G18" s="213">
        <v>13613808.83</v>
      </c>
      <c r="H18" s="213">
        <v>13613808.83</v>
      </c>
      <c r="I18" s="213">
        <f>H18-D18</f>
        <v>-41891682.899999999</v>
      </c>
    </row>
    <row r="19" spans="2:9" x14ac:dyDescent="0.25">
      <c r="B19" s="258" t="s">
        <v>355</v>
      </c>
      <c r="D19" s="213">
        <v>0</v>
      </c>
      <c r="E19" s="213">
        <v>0</v>
      </c>
      <c r="F19" s="213">
        <f>D19+E19</f>
        <v>0</v>
      </c>
      <c r="G19" s="213">
        <v>0</v>
      </c>
      <c r="H19" s="213">
        <v>0</v>
      </c>
      <c r="I19" s="213">
        <f>H19-D19</f>
        <v>0</v>
      </c>
    </row>
    <row r="20" spans="2:9" x14ac:dyDescent="0.25">
      <c r="B20" s="259"/>
      <c r="D20" s="217"/>
      <c r="E20" s="217"/>
      <c r="F20" s="217"/>
      <c r="G20" s="217"/>
      <c r="H20" s="217"/>
      <c r="I20" s="217"/>
    </row>
    <row r="21" spans="2:9" x14ac:dyDescent="0.25">
      <c r="B21" s="218"/>
      <c r="C21" s="219" t="s">
        <v>356</v>
      </c>
      <c r="D21" s="220">
        <f>D9+D12+D17+D18+D19+D16</f>
        <v>63781531.729999997</v>
      </c>
      <c r="E21" s="220">
        <f>E9+E12+E17+E18+E19+E16</f>
        <v>43011404.350000001</v>
      </c>
      <c r="F21" s="220">
        <f>F9+F12+F17+F18+F19+F16</f>
        <v>106792936.08</v>
      </c>
      <c r="G21" s="220">
        <f>G9+G12+G17+G18+G19+G16</f>
        <v>25328808.939999998</v>
      </c>
      <c r="H21" s="220">
        <f>H9+H12+H17+H18+H19+H16</f>
        <v>25328808.939999998</v>
      </c>
      <c r="I21" s="221">
        <v>0</v>
      </c>
    </row>
    <row r="22" spans="2:9" x14ac:dyDescent="0.25">
      <c r="B22" s="222"/>
      <c r="C22" s="223"/>
      <c r="D22" s="224"/>
      <c r="E22" s="224"/>
      <c r="F22" s="225"/>
      <c r="G22" s="226" t="s">
        <v>447</v>
      </c>
      <c r="H22" s="227"/>
      <c r="I22" s="217"/>
    </row>
    <row r="23" spans="2:9" x14ac:dyDescent="0.25">
      <c r="B23" s="277" t="s">
        <v>448</v>
      </c>
      <c r="C23" s="278"/>
      <c r="D23" s="267" t="s">
        <v>443</v>
      </c>
      <c r="E23" s="267"/>
      <c r="F23" s="267"/>
      <c r="G23" s="267"/>
      <c r="H23" s="267"/>
      <c r="I23" s="275" t="s">
        <v>339</v>
      </c>
    </row>
    <row r="24" spans="2:9" ht="22.5" x14ac:dyDescent="0.25">
      <c r="B24" s="279"/>
      <c r="C24" s="280"/>
      <c r="D24" s="205" t="s">
        <v>266</v>
      </c>
      <c r="E24" s="206" t="s">
        <v>340</v>
      </c>
      <c r="F24" s="206" t="s">
        <v>207</v>
      </c>
      <c r="G24" s="206" t="s">
        <v>209</v>
      </c>
      <c r="H24" s="207" t="s">
        <v>341</v>
      </c>
      <c r="I24" s="276"/>
    </row>
    <row r="25" spans="2:9" x14ac:dyDescent="0.25">
      <c r="B25" s="281"/>
      <c r="C25" s="282"/>
      <c r="D25" s="209" t="s">
        <v>342</v>
      </c>
      <c r="E25" s="210" t="s">
        <v>343</v>
      </c>
      <c r="F25" s="210" t="s">
        <v>444</v>
      </c>
      <c r="G25" s="210" t="s">
        <v>344</v>
      </c>
      <c r="H25" s="210" t="s">
        <v>74</v>
      </c>
      <c r="I25" s="210" t="s">
        <v>445</v>
      </c>
    </row>
    <row r="26" spans="2:9" x14ac:dyDescent="0.25">
      <c r="B26" s="253" t="s">
        <v>449</v>
      </c>
      <c r="C26" s="228"/>
      <c r="D26" s="229"/>
      <c r="E26" s="229"/>
      <c r="F26" s="229"/>
      <c r="G26" s="229"/>
      <c r="H26" s="229"/>
      <c r="I26" s="229"/>
    </row>
    <row r="27" spans="2:9" x14ac:dyDescent="0.25">
      <c r="B27" s="230"/>
      <c r="C27" s="231" t="s">
        <v>345</v>
      </c>
      <c r="D27" s="232"/>
      <c r="E27" s="232"/>
      <c r="F27" s="232"/>
      <c r="G27" s="232"/>
      <c r="H27" s="232"/>
      <c r="I27" s="232"/>
    </row>
    <row r="28" spans="2:9" x14ac:dyDescent="0.25">
      <c r="B28" s="230"/>
      <c r="C28" s="231" t="s">
        <v>347</v>
      </c>
      <c r="D28" s="232"/>
      <c r="E28" s="232"/>
      <c r="F28" s="232"/>
      <c r="G28" s="232"/>
      <c r="H28" s="232"/>
      <c r="I28" s="232"/>
    </row>
    <row r="29" spans="2:9" x14ac:dyDescent="0.25">
      <c r="B29" s="230"/>
      <c r="C29" s="231" t="s">
        <v>348</v>
      </c>
      <c r="D29" s="232"/>
      <c r="E29" s="232"/>
      <c r="F29" s="232"/>
      <c r="G29" s="232"/>
      <c r="H29" s="232"/>
      <c r="I29" s="232"/>
    </row>
    <row r="30" spans="2:9" x14ac:dyDescent="0.25">
      <c r="B30" s="230"/>
      <c r="C30" s="231" t="s">
        <v>349</v>
      </c>
      <c r="D30" s="232">
        <f t="shared" ref="D30:I30" si="2">D31</f>
        <v>0</v>
      </c>
      <c r="E30" s="232">
        <f t="shared" si="2"/>
        <v>0</v>
      </c>
      <c r="F30" s="232">
        <f t="shared" si="2"/>
        <v>0</v>
      </c>
      <c r="G30" s="213">
        <f t="shared" si="2"/>
        <v>0</v>
      </c>
      <c r="H30" s="213">
        <f t="shared" si="2"/>
        <v>0</v>
      </c>
      <c r="I30" s="213">
        <f t="shared" si="2"/>
        <v>0</v>
      </c>
    </row>
    <row r="31" spans="2:9" x14ac:dyDescent="0.25">
      <c r="B31" s="230"/>
      <c r="C31" s="233" t="s">
        <v>350</v>
      </c>
      <c r="D31" s="232">
        <v>0</v>
      </c>
      <c r="E31" s="232">
        <v>0</v>
      </c>
      <c r="F31" s="213">
        <f>D31+E31</f>
        <v>0</v>
      </c>
      <c r="G31" s="213">
        <v>0</v>
      </c>
      <c r="H31" s="213">
        <v>0</v>
      </c>
      <c r="I31" s="213">
        <f>H31-D31</f>
        <v>0</v>
      </c>
    </row>
    <row r="32" spans="2:9" x14ac:dyDescent="0.25">
      <c r="B32" s="230"/>
      <c r="C32" s="233" t="s">
        <v>351</v>
      </c>
      <c r="D32" s="232"/>
      <c r="E32" s="232"/>
      <c r="F32" s="232"/>
      <c r="G32" s="213"/>
      <c r="H32" s="213"/>
      <c r="I32" s="213"/>
    </row>
    <row r="33" spans="2:9" x14ac:dyDescent="0.25">
      <c r="B33" s="230"/>
      <c r="C33" s="231" t="s">
        <v>352</v>
      </c>
      <c r="D33" s="232">
        <f>D34</f>
        <v>0</v>
      </c>
      <c r="E33" s="232">
        <f>E34</f>
        <v>0</v>
      </c>
      <c r="F33" s="232">
        <f>+D33+E33</f>
        <v>0</v>
      </c>
      <c r="G33" s="213">
        <f>G34</f>
        <v>0</v>
      </c>
      <c r="H33" s="213">
        <f>H34</f>
        <v>0</v>
      </c>
      <c r="I33" s="213">
        <f>I34</f>
        <v>0</v>
      </c>
    </row>
    <row r="34" spans="2:9" x14ac:dyDescent="0.25">
      <c r="B34" s="230"/>
      <c r="C34" s="233" t="s">
        <v>350</v>
      </c>
      <c r="D34" s="232">
        <v>0</v>
      </c>
      <c r="E34" s="232">
        <v>0</v>
      </c>
      <c r="F34" s="232">
        <f>+D34+E34</f>
        <v>0</v>
      </c>
      <c r="G34" s="213">
        <v>0</v>
      </c>
      <c r="H34" s="213">
        <v>0</v>
      </c>
      <c r="I34" s="213">
        <f>H34-D34</f>
        <v>0</v>
      </c>
    </row>
    <row r="35" spans="2:9" ht="12.75" x14ac:dyDescent="0.25">
      <c r="B35" s="230"/>
      <c r="C35" s="233" t="s">
        <v>351</v>
      </c>
      <c r="D35" s="232"/>
      <c r="E35" s="234"/>
      <c r="F35" s="232"/>
      <c r="G35" s="213"/>
      <c r="H35" s="213"/>
      <c r="I35" s="213"/>
    </row>
    <row r="36" spans="2:9" ht="33.75" x14ac:dyDescent="0.25">
      <c r="B36" s="230"/>
      <c r="C36" s="235" t="s">
        <v>446</v>
      </c>
      <c r="D36" s="232"/>
      <c r="E36" s="232"/>
      <c r="F36" s="232"/>
      <c r="G36" s="213">
        <v>0</v>
      </c>
      <c r="H36" s="213">
        <v>0</v>
      </c>
      <c r="I36" s="213">
        <v>0</v>
      </c>
    </row>
    <row r="37" spans="2:9" x14ac:dyDescent="0.25">
      <c r="B37" s="230"/>
      <c r="C37" s="263" t="s">
        <v>353</v>
      </c>
      <c r="D37" s="262">
        <v>8276040</v>
      </c>
      <c r="E37" s="213">
        <v>41584.71</v>
      </c>
      <c r="F37" s="213">
        <f>D37+E37</f>
        <v>8317624.71</v>
      </c>
      <c r="G37" s="213">
        <v>1117040.1100000001</v>
      </c>
      <c r="H37" s="213">
        <v>1117040.1100000001</v>
      </c>
      <c r="I37" s="213">
        <f>H37-D37</f>
        <v>-7158999.8899999997</v>
      </c>
    </row>
    <row r="38" spans="2:9" x14ac:dyDescent="0.25">
      <c r="B38" s="230"/>
      <c r="C38" s="231" t="s">
        <v>354</v>
      </c>
      <c r="D38" s="232"/>
      <c r="E38" s="232">
        <v>42190606</v>
      </c>
      <c r="F38" s="213">
        <f>+D38+E38</f>
        <v>42190606</v>
      </c>
      <c r="G38" s="213">
        <v>10597960</v>
      </c>
      <c r="H38" s="213">
        <v>10597960</v>
      </c>
      <c r="I38" s="213">
        <f>H38-D38</f>
        <v>10597960</v>
      </c>
    </row>
    <row r="39" spans="2:9" x14ac:dyDescent="0.25">
      <c r="B39" s="230"/>
      <c r="C39" s="231" t="s">
        <v>336</v>
      </c>
      <c r="D39" s="232">
        <v>55505491.729999997</v>
      </c>
      <c r="E39" s="232">
        <v>779213.64</v>
      </c>
      <c r="F39" s="220">
        <f>+D39+E39</f>
        <v>56284705.369999997</v>
      </c>
      <c r="G39" s="213">
        <v>13613808.83</v>
      </c>
      <c r="H39" s="213">
        <v>13613808.83</v>
      </c>
      <c r="I39" s="213">
        <f>H39-D39</f>
        <v>-41891682.899999999</v>
      </c>
    </row>
    <row r="40" spans="2:9" x14ac:dyDescent="0.25">
      <c r="B40" s="230"/>
      <c r="C40" s="231"/>
      <c r="D40" s="232"/>
      <c r="E40" s="232"/>
      <c r="F40" s="232"/>
      <c r="G40" s="213"/>
      <c r="H40" s="213"/>
      <c r="I40" s="252"/>
    </row>
    <row r="41" spans="2:9" x14ac:dyDescent="0.25">
      <c r="B41" s="254" t="s">
        <v>450</v>
      </c>
      <c r="C41" s="228"/>
      <c r="D41" s="236"/>
      <c r="E41" s="236"/>
      <c r="F41" s="236"/>
      <c r="G41" s="213"/>
      <c r="H41" s="213"/>
      <c r="I41" s="252"/>
    </row>
    <row r="42" spans="2:9" x14ac:dyDescent="0.25">
      <c r="B42" s="230"/>
      <c r="C42" s="231" t="s">
        <v>346</v>
      </c>
      <c r="D42" s="232"/>
      <c r="E42" s="232"/>
      <c r="F42" s="232"/>
      <c r="G42" s="232"/>
      <c r="H42" s="232"/>
      <c r="I42" s="232"/>
    </row>
    <row r="43" spans="2:9" x14ac:dyDescent="0.25">
      <c r="B43" s="230"/>
      <c r="C43" s="231" t="s">
        <v>353</v>
      </c>
      <c r="D43" s="232"/>
      <c r="E43" s="232"/>
      <c r="F43" s="232"/>
      <c r="G43" s="232"/>
      <c r="H43" s="232"/>
      <c r="I43" s="232"/>
    </row>
    <row r="44" spans="2:9" x14ac:dyDescent="0.25">
      <c r="B44" s="230"/>
      <c r="C44" s="231" t="s">
        <v>336</v>
      </c>
      <c r="D44" s="232"/>
      <c r="E44" s="232"/>
      <c r="F44" s="232"/>
      <c r="G44" s="232"/>
      <c r="H44" s="232"/>
      <c r="I44" s="232"/>
    </row>
    <row r="45" spans="2:9" x14ac:dyDescent="0.25">
      <c r="B45" s="230"/>
      <c r="C45" s="231"/>
      <c r="D45" s="232"/>
      <c r="E45" s="232"/>
      <c r="F45" s="232"/>
      <c r="G45" s="232"/>
      <c r="H45" s="232"/>
      <c r="I45" s="232"/>
    </row>
    <row r="46" spans="2:9" x14ac:dyDescent="0.25">
      <c r="B46" s="255" t="s">
        <v>451</v>
      </c>
      <c r="C46" s="237"/>
      <c r="D46" s="236"/>
      <c r="E46" s="236"/>
      <c r="F46" s="236"/>
      <c r="G46" s="236"/>
      <c r="H46" s="236"/>
      <c r="I46" s="236"/>
    </row>
    <row r="47" spans="2:9" x14ac:dyDescent="0.25">
      <c r="B47" s="238"/>
      <c r="C47" s="231" t="s">
        <v>355</v>
      </c>
      <c r="D47" s="236"/>
      <c r="E47" s="236"/>
      <c r="F47" s="236"/>
      <c r="G47" s="236"/>
      <c r="H47" s="236"/>
      <c r="I47" s="236"/>
    </row>
    <row r="48" spans="2:9" x14ac:dyDescent="0.25">
      <c r="B48" s="256"/>
      <c r="C48" s="231"/>
      <c r="D48" s="251"/>
      <c r="E48" s="251"/>
      <c r="F48" s="251"/>
      <c r="G48" s="251"/>
      <c r="H48" s="251"/>
      <c r="I48" s="236"/>
    </row>
    <row r="49" spans="2:9" x14ac:dyDescent="0.25">
      <c r="B49" s="239"/>
      <c r="C49" s="240" t="s">
        <v>356</v>
      </c>
      <c r="D49" s="220">
        <f>D30+D33+D38+D39+D37</f>
        <v>63781531.729999997</v>
      </c>
      <c r="E49" s="220">
        <f t="shared" ref="E49:H49" si="3">E30+E33+E38+E39+E37</f>
        <v>43011404.350000001</v>
      </c>
      <c r="F49" s="220">
        <f t="shared" si="3"/>
        <v>106792936.08</v>
      </c>
      <c r="G49" s="220">
        <f t="shared" si="3"/>
        <v>25328808.939999998</v>
      </c>
      <c r="H49" s="220">
        <f t="shared" si="3"/>
        <v>25328808.939999998</v>
      </c>
      <c r="I49" s="221">
        <v>0</v>
      </c>
    </row>
    <row r="50" spans="2:9" x14ac:dyDescent="0.25">
      <c r="B50" s="241"/>
      <c r="C50" s="242"/>
      <c r="D50" s="243"/>
      <c r="E50" s="243"/>
      <c r="F50" s="243"/>
      <c r="G50" s="244" t="s">
        <v>447</v>
      </c>
      <c r="H50" s="245"/>
      <c r="I50" s="246"/>
    </row>
    <row r="51" spans="2:9" x14ac:dyDescent="0.25">
      <c r="B51" s="211" t="s">
        <v>229</v>
      </c>
    </row>
    <row r="57" spans="2:9" x14ac:dyDescent="0.2">
      <c r="C57" s="283" t="s">
        <v>453</v>
      </c>
      <c r="D57" s="283"/>
      <c r="G57" s="284"/>
      <c r="H57" s="284"/>
    </row>
    <row r="58" spans="2:9" x14ac:dyDescent="0.2">
      <c r="C58" s="283" t="s">
        <v>456</v>
      </c>
      <c r="D58" s="283"/>
      <c r="G58" s="283" t="s">
        <v>193</v>
      </c>
      <c r="H58" s="283"/>
    </row>
    <row r="59" spans="2:9" x14ac:dyDescent="0.2">
      <c r="C59" s="283" t="s">
        <v>459</v>
      </c>
      <c r="D59" s="283"/>
      <c r="G59" s="283" t="s">
        <v>194</v>
      </c>
      <c r="H59" s="283"/>
    </row>
  </sheetData>
  <sheetProtection formatCells="0" formatColumns="0" formatRows="0" insertRows="0" autoFilter="0"/>
  <mergeCells count="13">
    <mergeCell ref="C57:D57"/>
    <mergeCell ref="C58:D58"/>
    <mergeCell ref="C59:D59"/>
    <mergeCell ref="G57:H57"/>
    <mergeCell ref="G58:H58"/>
    <mergeCell ref="G59:H59"/>
    <mergeCell ref="B1:I1"/>
    <mergeCell ref="B2:C4"/>
    <mergeCell ref="D2:H2"/>
    <mergeCell ref="I2:I3"/>
    <mergeCell ref="B23:C25"/>
    <mergeCell ref="D23:H23"/>
    <mergeCell ref="I23:I24"/>
  </mergeCells>
  <printOptions horizontalCentered="1"/>
  <pageMargins left="0.70866141732283472" right="0.70866141732283472" top="0.74803149606299213" bottom="0.74803149606299213" header="0.31496062992125984" footer="0.31496062992125984"/>
  <pageSetup scale="68"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4"/>
  <sheetViews>
    <sheetView workbookViewId="0"/>
  </sheetViews>
  <sheetFormatPr baseColWidth="10" defaultColWidth="11.42578125" defaultRowHeight="12.75" x14ac:dyDescent="0.2"/>
  <cols>
    <col min="1" max="1" width="16.42578125" style="44" customWidth="1"/>
    <col min="2" max="3" width="3.7109375" style="45" customWidth="1"/>
    <col min="4" max="4" width="29.42578125" style="45" customWidth="1"/>
    <col min="5" max="5" width="12.7109375" style="45" customWidth="1"/>
    <col min="6" max="6" width="14.42578125" style="45" customWidth="1"/>
    <col min="7" max="7" width="12.42578125" style="45" customWidth="1"/>
    <col min="8" max="8" width="14.42578125" style="45" customWidth="1"/>
    <col min="9" max="9" width="13.7109375" style="45" customWidth="1"/>
    <col min="10" max="10" width="15" style="45" customWidth="1"/>
    <col min="11" max="11" width="16" style="45" customWidth="1"/>
    <col min="12" max="12" width="15.140625" style="45" customWidth="1"/>
    <col min="13" max="13" width="15.5703125" style="45" customWidth="1"/>
    <col min="14" max="14" width="14.5703125" style="45" customWidth="1"/>
    <col min="15" max="15" width="14.140625" style="45" customWidth="1"/>
    <col min="16" max="16" width="14.5703125" style="44" customWidth="1"/>
    <col min="17" max="17" width="14" style="45" customWidth="1"/>
    <col min="18" max="18" width="15" style="45" customWidth="1"/>
    <col min="19" max="19" width="13" style="45" customWidth="1"/>
    <col min="20" max="20" width="12.7109375" style="45" bestFit="1" customWidth="1"/>
    <col min="21" max="16384" width="11.42578125" style="45"/>
  </cols>
  <sheetData>
    <row r="1" spans="2:20" ht="6" customHeight="1" x14ac:dyDescent="0.2">
      <c r="B1" s="308"/>
      <c r="C1" s="308"/>
      <c r="D1" s="308"/>
      <c r="E1" s="308"/>
      <c r="F1" s="308"/>
      <c r="G1" s="308"/>
      <c r="H1" s="308"/>
      <c r="I1" s="308"/>
      <c r="J1" s="308"/>
      <c r="K1" s="308"/>
      <c r="L1" s="308"/>
      <c r="M1" s="308"/>
      <c r="N1" s="308"/>
      <c r="O1" s="308"/>
    </row>
    <row r="2" spans="2:20" ht="13.5" customHeight="1" x14ac:dyDescent="0.2">
      <c r="B2" s="308" t="s">
        <v>195</v>
      </c>
      <c r="C2" s="308"/>
      <c r="D2" s="308"/>
      <c r="E2" s="308"/>
      <c r="F2" s="308"/>
      <c r="G2" s="308"/>
      <c r="H2" s="308"/>
      <c r="I2" s="308"/>
      <c r="J2" s="308"/>
      <c r="K2" s="308"/>
      <c r="L2" s="308"/>
      <c r="M2" s="308"/>
      <c r="N2" s="308"/>
      <c r="O2" s="308"/>
    </row>
    <row r="3" spans="2:20" ht="20.25" customHeight="1" x14ac:dyDescent="0.2">
      <c r="B3" s="308" t="s">
        <v>463</v>
      </c>
      <c r="C3" s="308"/>
      <c r="D3" s="308"/>
      <c r="E3" s="308"/>
      <c r="F3" s="308"/>
      <c r="G3" s="308"/>
      <c r="H3" s="308"/>
      <c r="I3" s="308"/>
      <c r="J3" s="308"/>
      <c r="K3" s="308"/>
      <c r="L3" s="308"/>
      <c r="M3" s="308"/>
      <c r="N3" s="308"/>
      <c r="O3" s="308"/>
    </row>
    <row r="4" spans="2:20" s="44" customFormat="1" ht="8.25" customHeight="1" x14ac:dyDescent="0.2">
      <c r="B4" s="46"/>
      <c r="C4" s="46"/>
      <c r="D4" s="46"/>
      <c r="E4" s="46"/>
      <c r="F4" s="46"/>
      <c r="G4" s="46"/>
      <c r="H4" s="46"/>
      <c r="I4" s="46"/>
      <c r="J4" s="46"/>
      <c r="K4" s="46"/>
      <c r="L4" s="46"/>
      <c r="M4" s="46"/>
      <c r="N4" s="46"/>
      <c r="O4" s="46"/>
    </row>
    <row r="5" spans="2:20" s="44" customFormat="1" ht="24" customHeight="1" x14ac:dyDescent="0.2">
      <c r="D5" s="47" t="s">
        <v>196</v>
      </c>
      <c r="E5" s="48" t="s">
        <v>197</v>
      </c>
      <c r="F5" s="48"/>
      <c r="G5" s="49"/>
      <c r="H5" s="48"/>
      <c r="I5" s="48"/>
      <c r="J5" s="48"/>
      <c r="K5" s="48"/>
      <c r="L5" s="50"/>
      <c r="M5" s="50"/>
      <c r="N5" s="51"/>
      <c r="O5" s="46"/>
    </row>
    <row r="6" spans="2:20" s="44" customFormat="1" ht="8.25" customHeight="1" x14ac:dyDescent="0.2">
      <c r="B6" s="46"/>
      <c r="C6" s="46"/>
      <c r="D6" s="46"/>
      <c r="E6" s="46"/>
      <c r="F6" s="46"/>
      <c r="G6" s="46"/>
      <c r="H6" s="46"/>
      <c r="I6" s="46"/>
      <c r="J6" s="46"/>
      <c r="K6" s="46"/>
      <c r="L6" s="46"/>
      <c r="M6" s="46"/>
      <c r="N6" s="46"/>
      <c r="O6" s="46"/>
    </row>
    <row r="7" spans="2:20" ht="15" customHeight="1" x14ac:dyDescent="0.2">
      <c r="B7" s="348" t="s">
        <v>198</v>
      </c>
      <c r="C7" s="349"/>
      <c r="D7" s="350"/>
      <c r="E7" s="362" t="s">
        <v>199</v>
      </c>
      <c r="F7" s="52"/>
      <c r="G7" s="362" t="s">
        <v>200</v>
      </c>
      <c r="H7" s="365" t="s">
        <v>201</v>
      </c>
      <c r="I7" s="366"/>
      <c r="J7" s="366"/>
      <c r="K7" s="366"/>
      <c r="L7" s="366"/>
      <c r="M7" s="366"/>
      <c r="N7" s="367"/>
      <c r="O7" s="357" t="s">
        <v>202</v>
      </c>
      <c r="P7" s="360" t="s">
        <v>203</v>
      </c>
      <c r="Q7" s="361"/>
    </row>
    <row r="8" spans="2:20" ht="38.25" x14ac:dyDescent="0.2">
      <c r="B8" s="351"/>
      <c r="C8" s="352"/>
      <c r="D8" s="353"/>
      <c r="E8" s="363"/>
      <c r="F8" s="53" t="s">
        <v>204</v>
      </c>
      <c r="G8" s="363"/>
      <c r="H8" s="54" t="s">
        <v>205</v>
      </c>
      <c r="I8" s="54" t="s">
        <v>206</v>
      </c>
      <c r="J8" s="54" t="s">
        <v>207</v>
      </c>
      <c r="K8" s="54" t="s">
        <v>208</v>
      </c>
      <c r="L8" s="54" t="s">
        <v>209</v>
      </c>
      <c r="M8" s="54" t="s">
        <v>210</v>
      </c>
      <c r="N8" s="54" t="s">
        <v>211</v>
      </c>
      <c r="O8" s="357"/>
      <c r="P8" s="55" t="s">
        <v>212</v>
      </c>
      <c r="Q8" s="55" t="s">
        <v>213</v>
      </c>
    </row>
    <row r="9" spans="2:20" ht="15.75" customHeight="1" x14ac:dyDescent="0.2">
      <c r="B9" s="354"/>
      <c r="C9" s="355"/>
      <c r="D9" s="356"/>
      <c r="E9" s="364"/>
      <c r="F9" s="56"/>
      <c r="G9" s="364"/>
      <c r="H9" s="54">
        <v>1</v>
      </c>
      <c r="I9" s="54">
        <v>2</v>
      </c>
      <c r="J9" s="54" t="s">
        <v>214</v>
      </c>
      <c r="K9" s="54">
        <v>4</v>
      </c>
      <c r="L9" s="54">
        <v>5</v>
      </c>
      <c r="M9" s="54">
        <v>6</v>
      </c>
      <c r="N9" s="54">
        <v>7</v>
      </c>
      <c r="O9" s="54" t="s">
        <v>215</v>
      </c>
      <c r="P9" s="57" t="s">
        <v>216</v>
      </c>
      <c r="Q9" s="57" t="s">
        <v>217</v>
      </c>
    </row>
    <row r="10" spans="2:20" ht="15" customHeight="1" x14ac:dyDescent="0.2">
      <c r="B10" s="343"/>
      <c r="C10" s="334"/>
      <c r="D10" s="344"/>
      <c r="E10" s="58"/>
      <c r="F10" s="58"/>
      <c r="G10" s="59"/>
      <c r="H10" s="59"/>
      <c r="I10" s="59"/>
      <c r="J10" s="59"/>
      <c r="K10" s="59"/>
      <c r="L10" s="59"/>
      <c r="M10" s="59"/>
      <c r="N10" s="59"/>
      <c r="O10" s="59"/>
      <c r="P10" s="60"/>
      <c r="Q10" s="61"/>
    </row>
    <row r="11" spans="2:20" x14ac:dyDescent="0.2">
      <c r="B11" s="62"/>
      <c r="C11" s="341"/>
      <c r="D11" s="342"/>
      <c r="E11" s="63"/>
      <c r="F11" s="63"/>
      <c r="G11" s="265" t="s">
        <v>471</v>
      </c>
      <c r="H11" s="64">
        <f>+H12</f>
        <v>26098458.170000002</v>
      </c>
      <c r="I11" s="64">
        <f t="shared" ref="I11:N11" si="0">+I12</f>
        <v>13514066.359999999</v>
      </c>
      <c r="J11" s="64">
        <f t="shared" si="0"/>
        <v>39612524.530000001</v>
      </c>
      <c r="K11" s="64">
        <f t="shared" si="0"/>
        <v>6603251.7800000003</v>
      </c>
      <c r="L11" s="64">
        <f t="shared" si="0"/>
        <v>6063217.21</v>
      </c>
      <c r="M11" s="64">
        <f t="shared" si="0"/>
        <v>6063217.21</v>
      </c>
      <c r="N11" s="64">
        <f t="shared" si="0"/>
        <v>6063217.21</v>
      </c>
      <c r="O11" s="64">
        <f>J11-L11</f>
        <v>33549307.32</v>
      </c>
      <c r="P11" s="65">
        <f>L11/H11</f>
        <v>0.23232089690913721</v>
      </c>
      <c r="Q11" s="66">
        <f>L11/J11</f>
        <v>0.15306313550927828</v>
      </c>
      <c r="R11" s="67"/>
      <c r="S11" s="67"/>
    </row>
    <row r="12" spans="2:20" ht="15" x14ac:dyDescent="0.25">
      <c r="B12" s="62"/>
      <c r="C12" s="68"/>
      <c r="D12" s="69" t="s">
        <v>218</v>
      </c>
      <c r="E12" s="58" t="s">
        <v>219</v>
      </c>
      <c r="F12" s="58" t="s">
        <v>220</v>
      </c>
      <c r="G12" s="70" t="s">
        <v>221</v>
      </c>
      <c r="H12" s="71">
        <v>26098458.170000002</v>
      </c>
      <c r="I12" s="72">
        <f>13517666.36-3600</f>
        <v>13514066.359999999</v>
      </c>
      <c r="J12" s="71">
        <f>+H12+I12</f>
        <v>39612524.530000001</v>
      </c>
      <c r="K12" s="71">
        <v>6603251.7800000003</v>
      </c>
      <c r="L12" s="71">
        <v>6063217.21</v>
      </c>
      <c r="M12" s="71">
        <v>6063217.21</v>
      </c>
      <c r="N12" s="71">
        <v>6063217.21</v>
      </c>
      <c r="O12" s="71">
        <f>J12-L12</f>
        <v>33549307.32</v>
      </c>
      <c r="P12" s="65">
        <f t="shared" ref="P12:P28" si="1">L12/H12</f>
        <v>0.23232089690913721</v>
      </c>
      <c r="Q12" s="66">
        <f t="shared" ref="Q12:Q28" si="2">L12/J12</f>
        <v>0.15306313550927828</v>
      </c>
      <c r="R12" s="67"/>
    </row>
    <row r="13" spans="2:20" x14ac:dyDescent="0.2">
      <c r="B13" s="62"/>
      <c r="C13" s="68"/>
      <c r="D13" s="69"/>
      <c r="E13" s="58"/>
      <c r="F13" s="58"/>
      <c r="G13" s="70"/>
      <c r="H13" s="73"/>
      <c r="I13" s="73"/>
      <c r="J13" s="73"/>
      <c r="K13" s="73"/>
      <c r="L13" s="73"/>
      <c r="M13" s="73"/>
      <c r="N13" s="73"/>
      <c r="O13" s="73"/>
      <c r="P13" s="65"/>
      <c r="Q13" s="66"/>
      <c r="R13" s="67"/>
      <c r="S13" s="67"/>
      <c r="T13" s="67"/>
    </row>
    <row r="14" spans="2:20" x14ac:dyDescent="0.2">
      <c r="B14" s="62"/>
      <c r="C14" s="341"/>
      <c r="D14" s="342"/>
      <c r="E14" s="63"/>
      <c r="F14" s="63"/>
      <c r="G14" s="63">
        <v>201</v>
      </c>
      <c r="H14" s="64">
        <f t="shared" ref="H14:M14" si="3">+H15</f>
        <v>27646592.57</v>
      </c>
      <c r="I14" s="64">
        <f t="shared" si="3"/>
        <v>23705497.280000001</v>
      </c>
      <c r="J14" s="64">
        <f t="shared" si="3"/>
        <v>51352089.850000001</v>
      </c>
      <c r="K14" s="64">
        <f t="shared" si="3"/>
        <v>12049026.67</v>
      </c>
      <c r="L14" s="64">
        <f t="shared" si="3"/>
        <v>12027531.810000001</v>
      </c>
      <c r="M14" s="74">
        <f t="shared" si="3"/>
        <v>12027531.810000001</v>
      </c>
      <c r="N14" s="74">
        <f t="shared" ref="N14" si="4">SUM(N15:N22)</f>
        <v>12027531.810000001</v>
      </c>
      <c r="O14" s="64">
        <f>J14-L14</f>
        <v>39324558.039999999</v>
      </c>
      <c r="P14" s="65">
        <f t="shared" si="1"/>
        <v>0.43504572144096237</v>
      </c>
      <c r="Q14" s="66">
        <f t="shared" si="2"/>
        <v>0.23421698795769652</v>
      </c>
      <c r="R14" s="67"/>
      <c r="S14" s="67"/>
    </row>
    <row r="15" spans="2:20" ht="12.75" customHeight="1" x14ac:dyDescent="0.2">
      <c r="B15" s="62"/>
      <c r="C15" s="75"/>
      <c r="D15" s="75" t="s">
        <v>222</v>
      </c>
      <c r="E15" s="59"/>
      <c r="F15" s="76" t="s">
        <v>222</v>
      </c>
      <c r="G15" s="70" t="s">
        <v>223</v>
      </c>
      <c r="H15" s="73">
        <v>27646592.57</v>
      </c>
      <c r="I15" s="73">
        <f>23895497.28-190000</f>
        <v>23705497.280000001</v>
      </c>
      <c r="J15" s="73">
        <f>H15+I15</f>
        <v>51352089.850000001</v>
      </c>
      <c r="K15" s="73">
        <v>12049026.67</v>
      </c>
      <c r="L15" s="73">
        <v>12027531.810000001</v>
      </c>
      <c r="M15" s="73">
        <v>12027531.810000001</v>
      </c>
      <c r="N15" s="73">
        <v>12027531.810000001</v>
      </c>
      <c r="O15" s="73">
        <f>J15-L15</f>
        <v>39324558.039999999</v>
      </c>
      <c r="P15" s="65">
        <f t="shared" si="1"/>
        <v>0.43504572144096237</v>
      </c>
      <c r="Q15" s="66">
        <f t="shared" si="2"/>
        <v>0.23421698795769652</v>
      </c>
      <c r="R15" s="67"/>
    </row>
    <row r="16" spans="2:20" x14ac:dyDescent="0.2">
      <c r="B16" s="62"/>
      <c r="C16" s="68"/>
      <c r="D16" s="69"/>
      <c r="E16" s="58"/>
      <c r="F16" s="58"/>
      <c r="G16" s="70"/>
      <c r="H16" s="73"/>
      <c r="I16" s="73"/>
      <c r="J16" s="73"/>
      <c r="K16" s="73"/>
      <c r="L16" s="73"/>
      <c r="M16" s="73"/>
      <c r="N16" s="73"/>
      <c r="O16" s="73"/>
      <c r="P16" s="65"/>
      <c r="Q16" s="66"/>
      <c r="R16" s="67"/>
    </row>
    <row r="17" spans="2:20" x14ac:dyDescent="0.2">
      <c r="B17" s="62"/>
      <c r="C17" s="68"/>
      <c r="D17" s="69"/>
      <c r="E17" s="58"/>
      <c r="F17" s="58"/>
      <c r="G17" s="59"/>
      <c r="H17" s="73"/>
      <c r="I17" s="73"/>
      <c r="J17" s="73"/>
      <c r="K17" s="73"/>
      <c r="L17" s="73"/>
      <c r="M17" s="73"/>
      <c r="N17" s="73"/>
      <c r="O17" s="73"/>
      <c r="P17" s="65"/>
      <c r="Q17" s="66"/>
      <c r="R17" s="67"/>
    </row>
    <row r="18" spans="2:20" x14ac:dyDescent="0.2">
      <c r="B18" s="62"/>
      <c r="C18" s="68"/>
      <c r="D18" s="69"/>
      <c r="E18" s="58"/>
      <c r="F18" s="58"/>
      <c r="G18" s="59"/>
      <c r="H18" s="73"/>
      <c r="I18" s="73"/>
      <c r="J18" s="73"/>
      <c r="K18" s="73"/>
      <c r="L18" s="73"/>
      <c r="M18" s="73"/>
      <c r="N18" s="73"/>
      <c r="O18" s="73"/>
      <c r="P18" s="65"/>
      <c r="Q18" s="66"/>
      <c r="R18" s="67"/>
    </row>
    <row r="19" spans="2:20" x14ac:dyDescent="0.2">
      <c r="B19" s="62"/>
      <c r="C19" s="68"/>
      <c r="D19" s="69"/>
      <c r="E19" s="58"/>
      <c r="F19" s="58"/>
      <c r="G19" s="59"/>
      <c r="H19" s="73"/>
      <c r="I19" s="73"/>
      <c r="J19" s="73"/>
      <c r="K19" s="73"/>
      <c r="L19" s="73"/>
      <c r="M19" s="73"/>
      <c r="N19" s="73"/>
      <c r="O19" s="73"/>
      <c r="P19" s="65"/>
      <c r="Q19" s="66"/>
      <c r="R19" s="67"/>
      <c r="S19" s="67"/>
      <c r="T19" s="67"/>
    </row>
    <row r="20" spans="2:20" x14ac:dyDescent="0.2">
      <c r="B20" s="62"/>
      <c r="C20" s="68"/>
      <c r="D20" s="69"/>
      <c r="E20" s="58"/>
      <c r="F20" s="58"/>
      <c r="G20" s="59"/>
      <c r="H20" s="73"/>
      <c r="I20" s="73"/>
      <c r="J20" s="73"/>
      <c r="K20" s="73"/>
      <c r="L20" s="73"/>
      <c r="M20" s="73"/>
      <c r="N20" s="73"/>
      <c r="O20" s="73"/>
      <c r="P20" s="65"/>
      <c r="Q20" s="66"/>
      <c r="R20" s="67"/>
    </row>
    <row r="21" spans="2:20" x14ac:dyDescent="0.2">
      <c r="B21" s="62"/>
      <c r="C21" s="68"/>
      <c r="D21" s="69"/>
      <c r="E21" s="58"/>
      <c r="F21" s="58"/>
      <c r="G21" s="59"/>
      <c r="H21" s="73"/>
      <c r="I21" s="73"/>
      <c r="J21" s="73"/>
      <c r="K21" s="73"/>
      <c r="L21" s="73"/>
      <c r="M21" s="73"/>
      <c r="N21" s="73"/>
      <c r="O21" s="73"/>
      <c r="P21" s="65"/>
      <c r="Q21" s="66"/>
      <c r="R21" s="67"/>
    </row>
    <row r="22" spans="2:20" x14ac:dyDescent="0.2">
      <c r="B22" s="62"/>
      <c r="C22" s="68"/>
      <c r="D22" s="69"/>
      <c r="E22" s="58"/>
      <c r="F22" s="58"/>
      <c r="G22" s="59"/>
      <c r="H22" s="73"/>
      <c r="I22" s="73"/>
      <c r="J22" s="73"/>
      <c r="K22" s="73"/>
      <c r="L22" s="73"/>
      <c r="M22" s="73"/>
      <c r="N22" s="73"/>
      <c r="O22" s="73"/>
      <c r="P22" s="65"/>
      <c r="Q22" s="66"/>
      <c r="R22" s="67"/>
    </row>
    <row r="23" spans="2:20" x14ac:dyDescent="0.2">
      <c r="B23" s="62"/>
      <c r="C23" s="341"/>
      <c r="D23" s="342"/>
      <c r="E23" s="63"/>
      <c r="F23" s="63"/>
      <c r="G23" s="63">
        <v>101</v>
      </c>
      <c r="H23" s="64">
        <f>+H24</f>
        <v>5173858.7300000004</v>
      </c>
      <c r="I23" s="64">
        <f t="shared" ref="I23:L23" si="5">+I24</f>
        <v>3057498.45</v>
      </c>
      <c r="J23" s="64">
        <f t="shared" si="5"/>
        <v>8231357.1800000006</v>
      </c>
      <c r="K23" s="64">
        <f t="shared" si="5"/>
        <v>1588445.51</v>
      </c>
      <c r="L23" s="64">
        <f t="shared" si="5"/>
        <v>1530519.51</v>
      </c>
      <c r="M23" s="74">
        <f>+M24</f>
        <v>1530519.51</v>
      </c>
      <c r="N23" s="74">
        <f t="shared" ref="N23" si="6">SUM(N24:N26)</f>
        <v>1530519.51</v>
      </c>
      <c r="O23" s="64">
        <f>J23-L23</f>
        <v>6700837.6700000009</v>
      </c>
      <c r="P23" s="65">
        <f t="shared" si="1"/>
        <v>0.29581780057608953</v>
      </c>
      <c r="Q23" s="66">
        <f t="shared" si="2"/>
        <v>0.18593768640228048</v>
      </c>
      <c r="R23" s="67"/>
    </row>
    <row r="24" spans="2:20" ht="15" customHeight="1" x14ac:dyDescent="0.25">
      <c r="B24" s="62"/>
      <c r="C24" s="68"/>
      <c r="D24" s="75" t="s">
        <v>224</v>
      </c>
      <c r="E24" s="59" t="s">
        <v>225</v>
      </c>
      <c r="F24" s="58" t="s">
        <v>224</v>
      </c>
      <c r="G24" s="70" t="s">
        <v>226</v>
      </c>
      <c r="H24" s="73">
        <v>5173858.7300000004</v>
      </c>
      <c r="I24" s="72">
        <f>3057498.45</f>
        <v>3057498.45</v>
      </c>
      <c r="J24" s="73">
        <f>H24+I24</f>
        <v>8231357.1800000006</v>
      </c>
      <c r="K24" s="71">
        <v>1588445.51</v>
      </c>
      <c r="L24" s="71">
        <v>1530519.51</v>
      </c>
      <c r="M24" s="71">
        <v>1530519.51</v>
      </c>
      <c r="N24" s="71">
        <v>1530519.51</v>
      </c>
      <c r="O24" s="73">
        <f>J24-L24</f>
        <v>6700837.6700000009</v>
      </c>
      <c r="P24" s="65">
        <f t="shared" si="1"/>
        <v>0.29581780057608953</v>
      </c>
      <c r="Q24" s="66">
        <f t="shared" si="2"/>
        <v>0.18593768640228048</v>
      </c>
      <c r="R24" s="67"/>
    </row>
    <row r="25" spans="2:20" x14ac:dyDescent="0.2">
      <c r="B25" s="62"/>
      <c r="C25" s="68"/>
      <c r="D25" s="69"/>
      <c r="E25" s="58"/>
      <c r="F25" s="58"/>
      <c r="G25" s="59"/>
      <c r="H25" s="73"/>
      <c r="I25" s="73"/>
      <c r="J25" s="73"/>
      <c r="K25" s="73"/>
      <c r="L25" s="73"/>
      <c r="M25" s="73"/>
      <c r="N25" s="73"/>
      <c r="O25" s="73"/>
      <c r="P25" s="65"/>
      <c r="Q25" s="66"/>
      <c r="R25" s="67"/>
    </row>
    <row r="26" spans="2:20" x14ac:dyDescent="0.2">
      <c r="B26" s="62"/>
      <c r="C26" s="68"/>
      <c r="D26" s="69"/>
      <c r="E26" s="58"/>
      <c r="F26" s="58"/>
      <c r="G26" s="59"/>
      <c r="H26" s="73"/>
      <c r="I26" s="73"/>
      <c r="J26" s="73"/>
      <c r="K26" s="73"/>
      <c r="L26" s="73"/>
      <c r="M26" s="73"/>
      <c r="N26" s="73"/>
      <c r="O26" s="73"/>
      <c r="P26" s="65"/>
      <c r="Q26" s="66"/>
      <c r="R26" s="67"/>
    </row>
    <row r="27" spans="2:20" x14ac:dyDescent="0.2">
      <c r="B27" s="62"/>
      <c r="C27" s="341"/>
      <c r="D27" s="342"/>
      <c r="E27" s="63"/>
      <c r="F27" s="63"/>
      <c r="G27" s="265" t="s">
        <v>470</v>
      </c>
      <c r="H27" s="64">
        <f>+H28</f>
        <v>4862622.26</v>
      </c>
      <c r="I27" s="64">
        <f t="shared" ref="I27:M27" si="7">+I28</f>
        <v>2734342.26</v>
      </c>
      <c r="J27" s="64">
        <f t="shared" si="7"/>
        <v>7596964.5199999996</v>
      </c>
      <c r="K27" s="64">
        <f t="shared" si="7"/>
        <v>1374139.77</v>
      </c>
      <c r="L27" s="64">
        <f t="shared" si="7"/>
        <v>1366640.24</v>
      </c>
      <c r="M27" s="64">
        <f t="shared" si="7"/>
        <v>1366640.24</v>
      </c>
      <c r="N27" s="74">
        <f t="shared" ref="N27" si="8">SUM(N28:N29)</f>
        <v>1366640.24</v>
      </c>
      <c r="O27" s="64">
        <f>J27-L27</f>
        <v>6230324.2799999993</v>
      </c>
      <c r="P27" s="65">
        <f t="shared" si="1"/>
        <v>0.28105005219961299</v>
      </c>
      <c r="Q27" s="66">
        <f t="shared" si="2"/>
        <v>0.17989293439532875</v>
      </c>
      <c r="R27" s="67"/>
      <c r="S27" s="67"/>
      <c r="T27" s="67"/>
    </row>
    <row r="28" spans="2:20" ht="15" customHeight="1" x14ac:dyDescent="0.2">
      <c r="B28" s="62"/>
      <c r="C28" s="68"/>
      <c r="D28" s="69" t="s">
        <v>227</v>
      </c>
      <c r="E28" s="58"/>
      <c r="F28" s="58" t="s">
        <v>227</v>
      </c>
      <c r="G28" s="70" t="s">
        <v>469</v>
      </c>
      <c r="H28" s="73">
        <v>4862622.26</v>
      </c>
      <c r="I28" s="73">
        <f>2734342.26</f>
        <v>2734342.26</v>
      </c>
      <c r="J28" s="73">
        <f>H28+I28</f>
        <v>7596964.5199999996</v>
      </c>
      <c r="K28" s="73">
        <v>1374139.77</v>
      </c>
      <c r="L28" s="73">
        <v>1366640.24</v>
      </c>
      <c r="M28" s="73">
        <v>1366640.24</v>
      </c>
      <c r="N28" s="73">
        <v>1366640.24</v>
      </c>
      <c r="O28" s="73">
        <f>J28-L28</f>
        <v>6230324.2799999993</v>
      </c>
      <c r="P28" s="65">
        <f t="shared" si="1"/>
        <v>0.28105005219961299</v>
      </c>
      <c r="Q28" s="66">
        <f t="shared" si="2"/>
        <v>0.17989293439532875</v>
      </c>
      <c r="R28" s="67"/>
    </row>
    <row r="29" spans="2:20" x14ac:dyDescent="0.2">
      <c r="B29" s="62"/>
      <c r="C29" s="68"/>
      <c r="D29" s="69"/>
      <c r="E29" s="58"/>
      <c r="F29" s="58"/>
      <c r="G29" s="59"/>
      <c r="H29" s="59"/>
      <c r="I29" s="59"/>
      <c r="J29" s="59"/>
      <c r="K29" s="59"/>
      <c r="L29" s="59"/>
      <c r="M29" s="59"/>
      <c r="N29" s="59"/>
      <c r="O29" s="59"/>
      <c r="P29" s="65"/>
      <c r="Q29" s="66"/>
      <c r="R29" s="67"/>
    </row>
    <row r="30" spans="2:20" x14ac:dyDescent="0.2">
      <c r="B30" s="62"/>
      <c r="C30" s="341"/>
      <c r="D30" s="342"/>
      <c r="E30" s="63"/>
      <c r="F30" s="63"/>
      <c r="G30" s="63"/>
      <c r="H30" s="77"/>
      <c r="I30" s="63"/>
      <c r="J30" s="63"/>
      <c r="K30" s="63"/>
      <c r="L30" s="63"/>
      <c r="M30" s="63"/>
      <c r="N30" s="63"/>
      <c r="O30" s="77"/>
      <c r="P30" s="65"/>
      <c r="Q30" s="66"/>
      <c r="R30" s="67"/>
    </row>
    <row r="31" spans="2:20" x14ac:dyDescent="0.2">
      <c r="B31" s="62"/>
      <c r="C31" s="68"/>
      <c r="D31" s="69"/>
      <c r="E31" s="58"/>
      <c r="F31" s="58"/>
      <c r="G31" s="59"/>
      <c r="H31" s="59"/>
      <c r="I31" s="59"/>
      <c r="J31" s="59"/>
      <c r="K31" s="59"/>
      <c r="L31" s="59"/>
      <c r="M31" s="59"/>
      <c r="N31" s="59"/>
      <c r="O31" s="59"/>
      <c r="P31" s="65"/>
      <c r="Q31" s="66"/>
      <c r="R31" s="67"/>
      <c r="S31" s="67"/>
      <c r="T31" s="67"/>
    </row>
    <row r="32" spans="2:20" x14ac:dyDescent="0.2">
      <c r="B32" s="62"/>
      <c r="C32" s="68"/>
      <c r="D32" s="69"/>
      <c r="E32" s="58"/>
      <c r="F32" s="58"/>
      <c r="G32" s="59"/>
      <c r="H32" s="59"/>
      <c r="I32" s="59"/>
      <c r="J32" s="59"/>
      <c r="K32" s="59"/>
      <c r="L32" s="59"/>
      <c r="M32" s="59"/>
      <c r="N32" s="59"/>
      <c r="O32" s="59"/>
      <c r="P32" s="65"/>
      <c r="Q32" s="66"/>
      <c r="R32" s="67"/>
    </row>
    <row r="33" spans="1:18" x14ac:dyDescent="0.2">
      <c r="B33" s="62"/>
      <c r="C33" s="68"/>
      <c r="D33" s="69"/>
      <c r="E33" s="58"/>
      <c r="F33" s="58"/>
      <c r="G33" s="59"/>
      <c r="H33" s="59"/>
      <c r="I33" s="59"/>
      <c r="J33" s="59"/>
      <c r="K33" s="59"/>
      <c r="L33" s="59"/>
      <c r="M33" s="59"/>
      <c r="N33" s="59"/>
      <c r="O33" s="59"/>
      <c r="P33" s="65"/>
      <c r="Q33" s="66"/>
      <c r="R33" s="67"/>
    </row>
    <row r="34" spans="1:18" x14ac:dyDescent="0.2">
      <c r="B34" s="62"/>
      <c r="C34" s="68"/>
      <c r="D34" s="69"/>
      <c r="E34" s="58"/>
      <c r="F34" s="58"/>
      <c r="G34" s="59"/>
      <c r="H34" s="59"/>
      <c r="I34" s="59"/>
      <c r="J34" s="59"/>
      <c r="K34" s="59"/>
      <c r="L34" s="59"/>
      <c r="M34" s="59"/>
      <c r="N34" s="59"/>
      <c r="O34" s="59"/>
      <c r="P34" s="65"/>
      <c r="Q34" s="66"/>
      <c r="R34" s="67"/>
    </row>
    <row r="35" spans="1:18" x14ac:dyDescent="0.2">
      <c r="B35" s="62"/>
      <c r="C35" s="341"/>
      <c r="D35" s="342"/>
      <c r="E35" s="63"/>
      <c r="F35" s="63"/>
      <c r="G35" s="63"/>
      <c r="H35" s="77"/>
      <c r="I35" s="63"/>
      <c r="J35" s="63"/>
      <c r="K35" s="63"/>
      <c r="L35" s="63"/>
      <c r="M35" s="63"/>
      <c r="N35" s="63"/>
      <c r="O35" s="77"/>
      <c r="P35" s="65"/>
      <c r="Q35" s="66"/>
      <c r="R35" s="67"/>
    </row>
    <row r="36" spans="1:18" x14ac:dyDescent="0.2">
      <c r="B36" s="62"/>
      <c r="C36" s="68"/>
      <c r="D36" s="69"/>
      <c r="E36" s="58"/>
      <c r="F36" s="58"/>
      <c r="G36" s="59"/>
      <c r="H36" s="59"/>
      <c r="I36" s="59"/>
      <c r="J36" s="59"/>
      <c r="K36" s="59"/>
      <c r="L36" s="59"/>
      <c r="M36" s="59"/>
      <c r="N36" s="59"/>
      <c r="O36" s="59"/>
      <c r="P36" s="65"/>
      <c r="Q36" s="66"/>
    </row>
    <row r="37" spans="1:18" ht="15" customHeight="1" x14ac:dyDescent="0.2">
      <c r="B37" s="343"/>
      <c r="C37" s="334"/>
      <c r="D37" s="344"/>
      <c r="E37" s="58"/>
      <c r="F37" s="58"/>
      <c r="G37" s="59"/>
      <c r="H37" s="59"/>
      <c r="I37" s="59"/>
      <c r="J37" s="59"/>
      <c r="K37" s="59"/>
      <c r="L37" s="59"/>
      <c r="M37" s="59"/>
      <c r="N37" s="59"/>
      <c r="O37" s="59"/>
      <c r="P37" s="65"/>
      <c r="Q37" s="66"/>
    </row>
    <row r="38" spans="1:18" ht="15" customHeight="1" x14ac:dyDescent="0.2">
      <c r="B38" s="343"/>
      <c r="C38" s="334"/>
      <c r="D38" s="344"/>
      <c r="E38" s="58"/>
      <c r="F38" s="58"/>
      <c r="G38" s="59"/>
      <c r="H38" s="59"/>
      <c r="I38" s="59"/>
      <c r="J38" s="59"/>
      <c r="K38" s="59"/>
      <c r="L38" s="59"/>
      <c r="M38" s="59"/>
      <c r="N38" s="59"/>
      <c r="O38" s="59"/>
      <c r="P38" s="65"/>
      <c r="Q38" s="66"/>
    </row>
    <row r="39" spans="1:18" ht="15.75" customHeight="1" x14ac:dyDescent="0.2">
      <c r="B39" s="343"/>
      <c r="C39" s="334"/>
      <c r="D39" s="344"/>
      <c r="E39" s="58"/>
      <c r="F39" s="58"/>
      <c r="G39" s="59"/>
      <c r="H39" s="59"/>
      <c r="I39" s="59"/>
      <c r="J39" s="59"/>
      <c r="K39" s="59"/>
      <c r="L39" s="59"/>
      <c r="M39" s="59"/>
      <c r="N39" s="59"/>
      <c r="O39" s="59"/>
      <c r="P39" s="65"/>
      <c r="Q39" s="66"/>
    </row>
    <row r="40" spans="1:18" x14ac:dyDescent="0.2">
      <c r="B40" s="78"/>
      <c r="C40" s="79"/>
      <c r="D40" s="80"/>
      <c r="E40" s="81"/>
      <c r="F40" s="81"/>
      <c r="G40" s="82"/>
      <c r="H40" s="82"/>
      <c r="I40" s="82"/>
      <c r="J40" s="82"/>
      <c r="K40" s="82"/>
      <c r="L40" s="82"/>
      <c r="M40" s="82"/>
      <c r="N40" s="82"/>
      <c r="O40" s="82"/>
      <c r="P40" s="65"/>
      <c r="Q40" s="66"/>
    </row>
    <row r="41" spans="1:18" s="87" customFormat="1" x14ac:dyDescent="0.2">
      <c r="A41" s="83"/>
      <c r="B41" s="84"/>
      <c r="C41" s="345" t="s">
        <v>228</v>
      </c>
      <c r="D41" s="346"/>
      <c r="E41" s="85"/>
      <c r="F41" s="85"/>
      <c r="G41" s="85"/>
      <c r="H41" s="86">
        <f>H11+H14+H23+H27</f>
        <v>63781531.729999997</v>
      </c>
      <c r="I41" s="86">
        <f t="shared" ref="I41:O41" si="9">I11+I14+I23+I27</f>
        <v>43011404.350000001</v>
      </c>
      <c r="J41" s="86">
        <f t="shared" si="9"/>
        <v>106792936.08</v>
      </c>
      <c r="K41" s="86">
        <f t="shared" si="9"/>
        <v>21614863.73</v>
      </c>
      <c r="L41" s="86">
        <f t="shared" si="9"/>
        <v>20987908.77</v>
      </c>
      <c r="M41" s="86">
        <f t="shared" si="9"/>
        <v>20987908.77</v>
      </c>
      <c r="N41" s="86">
        <f>N11+N14+N23+N27</f>
        <v>20987908.77</v>
      </c>
      <c r="O41" s="86">
        <f t="shared" si="9"/>
        <v>85805027.310000002</v>
      </c>
      <c r="P41" s="358"/>
      <c r="Q41" s="359"/>
    </row>
    <row r="42" spans="1:18" x14ac:dyDescent="0.2">
      <c r="B42" s="44"/>
      <c r="C42" s="44"/>
      <c r="D42" s="44"/>
      <c r="E42" s="44"/>
      <c r="F42" s="44"/>
      <c r="G42" s="44"/>
      <c r="H42" s="44"/>
      <c r="I42" s="44"/>
      <c r="J42" s="44"/>
      <c r="K42" s="44"/>
      <c r="L42" s="44"/>
      <c r="M42" s="44"/>
      <c r="N42" s="44"/>
      <c r="O42" s="44"/>
    </row>
    <row r="43" spans="1:18" x14ac:dyDescent="0.2">
      <c r="B43" s="88" t="s">
        <v>229</v>
      </c>
      <c r="G43" s="44"/>
      <c r="H43" s="44"/>
      <c r="I43" s="44"/>
      <c r="J43" s="44"/>
      <c r="K43" s="44"/>
      <c r="L43" s="44"/>
      <c r="M43" s="44"/>
      <c r="N43" s="44"/>
      <c r="O43" s="44"/>
    </row>
    <row r="44" spans="1:18" x14ac:dyDescent="0.2">
      <c r="O44" s="151"/>
    </row>
    <row r="48" spans="1:18" x14ac:dyDescent="0.2">
      <c r="H48" s="67"/>
      <c r="I48" s="67"/>
      <c r="J48" s="67"/>
    </row>
    <row r="49" spans="4:15" x14ac:dyDescent="0.2">
      <c r="D49" s="298" t="s">
        <v>455</v>
      </c>
      <c r="E49" s="298"/>
      <c r="F49" s="298"/>
      <c r="H49" s="89"/>
      <c r="I49" s="89"/>
      <c r="J49" s="67"/>
      <c r="K49" s="312"/>
      <c r="L49" s="312"/>
      <c r="M49" s="312"/>
      <c r="N49" s="312"/>
      <c r="O49" s="90"/>
    </row>
    <row r="50" spans="4:15" x14ac:dyDescent="0.2">
      <c r="D50" s="283" t="s">
        <v>456</v>
      </c>
      <c r="E50" s="283"/>
      <c r="F50" s="283"/>
      <c r="H50" s="91"/>
      <c r="I50" s="91"/>
      <c r="J50" s="67"/>
      <c r="K50" s="299" t="s">
        <v>193</v>
      </c>
      <c r="L50" s="299"/>
      <c r="M50" s="299"/>
      <c r="N50" s="299"/>
      <c r="O50" s="92"/>
    </row>
    <row r="51" spans="4:15" x14ac:dyDescent="0.2">
      <c r="D51" s="283" t="s">
        <v>459</v>
      </c>
      <c r="E51" s="283"/>
      <c r="F51" s="283"/>
      <c r="H51" s="93"/>
      <c r="I51" s="93"/>
      <c r="J51" s="67"/>
      <c r="K51" s="299" t="s">
        <v>194</v>
      </c>
      <c r="L51" s="299"/>
      <c r="M51" s="299"/>
      <c r="N51" s="299"/>
      <c r="O51" s="94"/>
    </row>
    <row r="53" spans="4:15" x14ac:dyDescent="0.2">
      <c r="O53" s="67"/>
    </row>
    <row r="54" spans="4:15" x14ac:dyDescent="0.2">
      <c r="O54" s="67"/>
    </row>
  </sheetData>
  <mergeCells count="27">
    <mergeCell ref="C27:D27"/>
    <mergeCell ref="B1:O1"/>
    <mergeCell ref="B2:O2"/>
    <mergeCell ref="B3:O3"/>
    <mergeCell ref="B7:D9"/>
    <mergeCell ref="E7:E9"/>
    <mergeCell ref="G7:G9"/>
    <mergeCell ref="H7:N7"/>
    <mergeCell ref="O7:O8"/>
    <mergeCell ref="P7:Q7"/>
    <mergeCell ref="B10:D10"/>
    <mergeCell ref="C11:D11"/>
    <mergeCell ref="C14:D14"/>
    <mergeCell ref="C23:D23"/>
    <mergeCell ref="K51:N51"/>
    <mergeCell ref="C30:D30"/>
    <mergeCell ref="C35:D35"/>
    <mergeCell ref="B37:D37"/>
    <mergeCell ref="B38:D38"/>
    <mergeCell ref="B39:D39"/>
    <mergeCell ref="C41:D41"/>
    <mergeCell ref="D51:F51"/>
    <mergeCell ref="P41:Q41"/>
    <mergeCell ref="K49:N49"/>
    <mergeCell ref="K50:N50"/>
    <mergeCell ref="D50:F50"/>
    <mergeCell ref="D49:F49"/>
  </mergeCells>
  <dataValidations disablePrompts="1" count="1">
    <dataValidation allowBlank="1" showInputMessage="1" showErrorMessage="1" prompt="Valor absoluto y/o relativo que registren los indicadores con relación a su meta anual correspondiente al programa, proyecto o actividad que se trate. (DOF 9-dic-09)" sqref="P7"/>
  </dataValidations>
  <printOptions horizontalCentered="1"/>
  <pageMargins left="0.70866141732283472" right="0.70866141732283472" top="0.74803149606299213" bottom="0.74803149606299213" header="0.31496062992125984" footer="0.31496062992125984"/>
  <pageSetup paperSize="9" scale="43" orientation="landscape" r:id="rId1"/>
  <headerFooter>
    <oddFooter>&amp;R2</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7"/>
  <sheetViews>
    <sheetView workbookViewId="0"/>
  </sheetViews>
  <sheetFormatPr baseColWidth="10" defaultRowHeight="15" x14ac:dyDescent="0.25"/>
  <cols>
    <col min="1" max="1" width="18" style="1" customWidth="1"/>
    <col min="2" max="2" width="35.5703125" style="27" customWidth="1"/>
    <col min="3" max="3" width="8" style="27" customWidth="1"/>
    <col min="4" max="4" width="18.5703125" style="27" customWidth="1"/>
    <col min="5" max="5" width="27.85546875" style="27" customWidth="1"/>
    <col min="6" max="6" width="22" style="27" customWidth="1"/>
    <col min="7" max="7" width="46.42578125" style="27" customWidth="1"/>
    <col min="8" max="8" width="3.5703125" style="27" customWidth="1"/>
    <col min="9" max="12" width="4.85546875" style="27" customWidth="1"/>
    <col min="13" max="13" width="22.85546875" style="27" customWidth="1"/>
    <col min="14" max="14" width="16" style="27" customWidth="1"/>
    <col min="15" max="15" width="12" style="27" customWidth="1"/>
    <col min="16" max="16" width="12.5703125" style="27" customWidth="1"/>
    <col min="17" max="17" width="12.7109375" style="27" customWidth="1"/>
    <col min="18" max="22" width="4.7109375" style="27" customWidth="1"/>
    <col min="23" max="23" width="8.7109375" style="27" customWidth="1"/>
    <col min="24" max="24" width="38.7109375" style="27" customWidth="1"/>
    <col min="25" max="25" width="64" style="27" customWidth="1"/>
    <col min="26" max="26" width="13.5703125" style="29" customWidth="1"/>
    <col min="27" max="27" width="14.28515625" style="29" customWidth="1"/>
    <col min="28" max="28" width="9.140625" style="29" customWidth="1"/>
    <col min="29" max="29" width="8.5703125" style="27" customWidth="1"/>
    <col min="30" max="30" width="9.5703125" style="27"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308" t="s">
        <v>0</v>
      </c>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row>
    <row r="2" spans="1:30" x14ac:dyDescent="0.25">
      <c r="B2" s="308"/>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row>
    <row r="3" spans="1:30" x14ac:dyDescent="0.25">
      <c r="B3" s="308" t="s">
        <v>462</v>
      </c>
      <c r="C3" s="308"/>
      <c r="D3" s="308"/>
      <c r="E3" s="308"/>
      <c r="F3" s="308"/>
      <c r="G3" s="308"/>
      <c r="H3" s="308"/>
      <c r="I3" s="308"/>
      <c r="J3" s="308"/>
      <c r="K3" s="308"/>
      <c r="L3" s="308"/>
      <c r="M3" s="308"/>
      <c r="N3" s="308"/>
      <c r="O3" s="308"/>
      <c r="P3" s="308"/>
      <c r="Q3" s="308"/>
      <c r="R3" s="308"/>
      <c r="S3" s="308"/>
      <c r="T3" s="308"/>
      <c r="U3" s="308"/>
      <c r="V3" s="308"/>
      <c r="W3" s="308"/>
      <c r="X3" s="308"/>
      <c r="Y3" s="308"/>
      <c r="Z3" s="2"/>
      <c r="AA3" s="2"/>
      <c r="AB3" s="2"/>
      <c r="AC3" s="2"/>
      <c r="AD3" s="2"/>
    </row>
    <row r="4" spans="1:30" s="3" customFormat="1" ht="35.1" customHeight="1" x14ac:dyDescent="0.25">
      <c r="B4" s="368" t="s">
        <v>1</v>
      </c>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row>
    <row r="5" spans="1:30" s="3" customFormat="1" ht="44.1" customHeight="1" x14ac:dyDescent="0.25">
      <c r="B5" s="4" t="s">
        <v>2</v>
      </c>
      <c r="C5" s="4" t="s">
        <v>3</v>
      </c>
      <c r="D5" s="4" t="s">
        <v>4</v>
      </c>
      <c r="E5" s="4" t="s">
        <v>5</v>
      </c>
      <c r="F5" s="4" t="s">
        <v>6</v>
      </c>
      <c r="G5" s="4" t="s">
        <v>7</v>
      </c>
      <c r="H5" s="4" t="s">
        <v>8</v>
      </c>
      <c r="I5" s="5" t="s">
        <v>9</v>
      </c>
      <c r="J5" s="5" t="s">
        <v>10</v>
      </c>
      <c r="K5" s="5" t="s">
        <v>11</v>
      </c>
      <c r="L5" s="5" t="s">
        <v>12</v>
      </c>
      <c r="M5" s="5" t="s">
        <v>13</v>
      </c>
      <c r="N5" s="5" t="s">
        <v>14</v>
      </c>
      <c r="O5" s="5" t="s">
        <v>15</v>
      </c>
      <c r="P5" s="5" t="s">
        <v>16</v>
      </c>
      <c r="Q5" s="5" t="s">
        <v>17</v>
      </c>
      <c r="R5" s="5" t="s">
        <v>18</v>
      </c>
      <c r="S5" s="6" t="s">
        <v>19</v>
      </c>
      <c r="T5" s="7" t="s">
        <v>20</v>
      </c>
      <c r="U5" s="5" t="s">
        <v>21</v>
      </c>
      <c r="V5" s="5" t="s">
        <v>22</v>
      </c>
      <c r="W5" s="5" t="s">
        <v>23</v>
      </c>
      <c r="X5" s="5" t="s">
        <v>24</v>
      </c>
      <c r="Y5" s="7" t="s">
        <v>25</v>
      </c>
      <c r="Z5" s="8" t="s">
        <v>26</v>
      </c>
      <c r="AA5" s="8" t="s">
        <v>27</v>
      </c>
      <c r="AB5" s="8" t="s">
        <v>28</v>
      </c>
      <c r="AC5" s="7" t="s">
        <v>29</v>
      </c>
      <c r="AD5" s="7" t="s">
        <v>30</v>
      </c>
    </row>
    <row r="6" spans="1:30" ht="165" x14ac:dyDescent="0.25">
      <c r="A6" s="1">
        <v>0</v>
      </c>
      <c r="B6" s="9" t="s">
        <v>31</v>
      </c>
      <c r="C6" s="10" t="s">
        <v>32</v>
      </c>
      <c r="D6" s="11" t="s">
        <v>33</v>
      </c>
      <c r="E6" s="11" t="s">
        <v>34</v>
      </c>
      <c r="F6" s="11" t="s">
        <v>35</v>
      </c>
      <c r="G6" s="11"/>
      <c r="H6" s="12">
        <v>2</v>
      </c>
      <c r="I6" s="12">
        <v>2.5</v>
      </c>
      <c r="J6" s="12" t="s">
        <v>36</v>
      </c>
      <c r="K6" s="12" t="s">
        <v>37</v>
      </c>
      <c r="L6" s="13" t="s">
        <v>38</v>
      </c>
      <c r="M6" s="14" t="s">
        <v>39</v>
      </c>
      <c r="N6" s="14" t="s">
        <v>40</v>
      </c>
      <c r="O6" s="14" t="s">
        <v>41</v>
      </c>
      <c r="P6" s="12" t="s">
        <v>42</v>
      </c>
      <c r="Q6" s="12" t="s">
        <v>43</v>
      </c>
      <c r="R6" s="12">
        <v>6.4</v>
      </c>
      <c r="S6" s="12">
        <v>8.6999999999999993</v>
      </c>
      <c r="T6" s="12">
        <v>8.6999999999999993</v>
      </c>
      <c r="U6" s="13"/>
      <c r="V6" s="13"/>
      <c r="W6" s="12"/>
      <c r="X6" s="11" t="s">
        <v>44</v>
      </c>
      <c r="Y6" s="11" t="s">
        <v>45</v>
      </c>
      <c r="Z6" s="15"/>
      <c r="AA6" s="15"/>
      <c r="AB6" s="15"/>
      <c r="AC6" s="11"/>
      <c r="AD6" s="16"/>
    </row>
    <row r="7" spans="1:30" ht="165" x14ac:dyDescent="0.25">
      <c r="B7" s="9" t="s">
        <v>31</v>
      </c>
      <c r="C7" s="10"/>
      <c r="D7" s="11" t="s">
        <v>33</v>
      </c>
      <c r="E7" s="11" t="s">
        <v>34</v>
      </c>
      <c r="F7" s="11" t="s">
        <v>35</v>
      </c>
      <c r="G7" s="11"/>
      <c r="H7" s="12">
        <v>2</v>
      </c>
      <c r="I7" s="12">
        <v>2.5</v>
      </c>
      <c r="J7" s="12" t="s">
        <v>36</v>
      </c>
      <c r="K7" s="12" t="s">
        <v>37</v>
      </c>
      <c r="L7" s="17" t="s">
        <v>38</v>
      </c>
      <c r="M7" s="14" t="s">
        <v>46</v>
      </c>
      <c r="N7" s="14" t="s">
        <v>47</v>
      </c>
      <c r="O7" s="14" t="s">
        <v>48</v>
      </c>
      <c r="P7" s="12" t="s">
        <v>42</v>
      </c>
      <c r="Q7" s="12" t="s">
        <v>49</v>
      </c>
      <c r="R7" s="12">
        <v>33.1</v>
      </c>
      <c r="S7" s="12">
        <v>42.4</v>
      </c>
      <c r="T7" s="12">
        <v>42.4</v>
      </c>
      <c r="U7" s="12"/>
      <c r="V7" s="12"/>
      <c r="W7" s="12" t="e">
        <f>+U7/V7</f>
        <v>#DIV/0!</v>
      </c>
      <c r="X7" s="14" t="s">
        <v>50</v>
      </c>
      <c r="Y7" s="14" t="s">
        <v>51</v>
      </c>
      <c r="Z7" s="18"/>
      <c r="AA7" s="18"/>
      <c r="AB7" s="18"/>
      <c r="AC7" s="12"/>
      <c r="AD7" s="19"/>
    </row>
    <row r="8" spans="1:30" ht="137.1" customHeight="1" x14ac:dyDescent="0.25">
      <c r="B8" s="9" t="s">
        <v>31</v>
      </c>
      <c r="C8" s="10" t="s">
        <v>52</v>
      </c>
      <c r="D8" s="11" t="s">
        <v>33</v>
      </c>
      <c r="E8" s="11" t="s">
        <v>53</v>
      </c>
      <c r="F8" s="11"/>
      <c r="G8" s="11"/>
      <c r="H8" s="12">
        <v>2</v>
      </c>
      <c r="I8" s="12">
        <v>2.5</v>
      </c>
      <c r="J8" s="12" t="s">
        <v>36</v>
      </c>
      <c r="K8" s="12" t="s">
        <v>37</v>
      </c>
      <c r="L8" s="12" t="s">
        <v>38</v>
      </c>
      <c r="M8" s="14" t="s">
        <v>54</v>
      </c>
      <c r="N8" s="14" t="s">
        <v>55</v>
      </c>
      <c r="O8" s="14" t="s">
        <v>56</v>
      </c>
      <c r="P8" s="12" t="s">
        <v>42</v>
      </c>
      <c r="Q8" s="12" t="s">
        <v>49</v>
      </c>
      <c r="R8" s="12">
        <v>63.03</v>
      </c>
      <c r="S8" s="12">
        <v>64</v>
      </c>
      <c r="T8" s="12">
        <v>64</v>
      </c>
      <c r="U8" s="12"/>
      <c r="V8" s="12"/>
      <c r="W8" s="12" t="e">
        <f>+U8/V8</f>
        <v>#DIV/0!</v>
      </c>
      <c r="X8" s="14" t="s">
        <v>57</v>
      </c>
      <c r="Y8" s="14" t="s">
        <v>58</v>
      </c>
      <c r="Z8" s="18"/>
      <c r="AA8" s="18"/>
      <c r="AB8" s="18"/>
      <c r="AC8" s="12"/>
      <c r="AD8" s="19"/>
    </row>
    <row r="9" spans="1:30" ht="137.1" customHeight="1" x14ac:dyDescent="0.25">
      <c r="B9" s="9" t="s">
        <v>31</v>
      </c>
      <c r="C9" s="20"/>
      <c r="D9" s="11" t="s">
        <v>33</v>
      </c>
      <c r="E9" s="11" t="s">
        <v>53</v>
      </c>
      <c r="F9" s="11"/>
      <c r="G9" s="11"/>
      <c r="H9" s="12">
        <v>2</v>
      </c>
      <c r="I9" s="12">
        <v>2.5</v>
      </c>
      <c r="J9" s="12" t="s">
        <v>36</v>
      </c>
      <c r="K9" s="12" t="s">
        <v>37</v>
      </c>
      <c r="L9" s="12" t="s">
        <v>38</v>
      </c>
      <c r="M9" s="14" t="s">
        <v>59</v>
      </c>
      <c r="N9" s="14" t="s">
        <v>55</v>
      </c>
      <c r="O9" s="14" t="s">
        <v>48</v>
      </c>
      <c r="P9" s="12" t="s">
        <v>42</v>
      </c>
      <c r="Q9" s="12" t="s">
        <v>49</v>
      </c>
      <c r="R9" s="12">
        <v>39.22</v>
      </c>
      <c r="S9" s="12">
        <v>57.6</v>
      </c>
      <c r="T9" s="12">
        <v>57.6</v>
      </c>
      <c r="U9" s="12"/>
      <c r="V9" s="12"/>
      <c r="W9" s="12" t="e">
        <f>+U9/V9</f>
        <v>#DIV/0!</v>
      </c>
      <c r="X9" s="14" t="s">
        <v>57</v>
      </c>
      <c r="Y9" s="14" t="s">
        <v>58</v>
      </c>
      <c r="Z9" s="18"/>
      <c r="AA9" s="18"/>
      <c r="AB9" s="18"/>
      <c r="AC9" s="12"/>
      <c r="AD9" s="19"/>
    </row>
    <row r="10" spans="1:30" ht="137.1" customHeight="1" x14ac:dyDescent="0.25">
      <c r="B10" s="9" t="s">
        <v>31</v>
      </c>
      <c r="C10" s="20"/>
      <c r="D10" s="11" t="s">
        <v>33</v>
      </c>
      <c r="E10" s="11" t="s">
        <v>53</v>
      </c>
      <c r="F10" s="11"/>
      <c r="G10" s="11"/>
      <c r="H10" s="12">
        <v>2</v>
      </c>
      <c r="I10" s="12">
        <v>2.5</v>
      </c>
      <c r="J10" s="12" t="s">
        <v>36</v>
      </c>
      <c r="K10" s="12" t="s">
        <v>37</v>
      </c>
      <c r="L10" s="12" t="s">
        <v>38</v>
      </c>
      <c r="M10" s="14" t="s">
        <v>60</v>
      </c>
      <c r="N10" s="14" t="s">
        <v>55</v>
      </c>
      <c r="O10" s="14" t="s">
        <v>56</v>
      </c>
      <c r="P10" s="12" t="s">
        <v>42</v>
      </c>
      <c r="Q10" s="12" t="s">
        <v>49</v>
      </c>
      <c r="R10" s="12">
        <v>53.44</v>
      </c>
      <c r="S10" s="12">
        <v>54.4</v>
      </c>
      <c r="T10" s="12">
        <v>54.4</v>
      </c>
      <c r="U10" s="12"/>
      <c r="V10" s="12"/>
      <c r="W10" s="12" t="e">
        <f>+U10/V10</f>
        <v>#DIV/0!</v>
      </c>
      <c r="X10" s="14" t="s">
        <v>57</v>
      </c>
      <c r="Y10" s="14" t="s">
        <v>58</v>
      </c>
      <c r="Z10" s="18"/>
      <c r="AA10" s="18"/>
      <c r="AB10" s="18"/>
      <c r="AC10" s="12"/>
      <c r="AD10" s="19"/>
    </row>
    <row r="11" spans="1:30" ht="192.95" customHeight="1" x14ac:dyDescent="0.25">
      <c r="B11" s="9" t="s">
        <v>31</v>
      </c>
      <c r="C11" s="20"/>
      <c r="D11" s="11" t="s">
        <v>33</v>
      </c>
      <c r="E11" s="11" t="s">
        <v>61</v>
      </c>
      <c r="F11" s="21" t="s">
        <v>62</v>
      </c>
      <c r="G11" s="11" t="s">
        <v>63</v>
      </c>
      <c r="H11" s="12">
        <v>2</v>
      </c>
      <c r="I11" s="12">
        <v>2.5</v>
      </c>
      <c r="J11" s="12" t="s">
        <v>36</v>
      </c>
      <c r="K11" s="12" t="s">
        <v>37</v>
      </c>
      <c r="L11" s="12" t="s">
        <v>64</v>
      </c>
      <c r="M11" s="14" t="s">
        <v>65</v>
      </c>
      <c r="N11" s="14" t="s">
        <v>55</v>
      </c>
      <c r="O11" s="14" t="s">
        <v>48</v>
      </c>
      <c r="P11" s="12" t="s">
        <v>42</v>
      </c>
      <c r="Q11" s="12" t="s">
        <v>66</v>
      </c>
      <c r="R11" s="12">
        <v>9</v>
      </c>
      <c r="S11" s="12">
        <v>11</v>
      </c>
      <c r="T11" s="12">
        <v>11</v>
      </c>
      <c r="U11" s="13">
        <v>1</v>
      </c>
      <c r="V11" s="13">
        <v>1</v>
      </c>
      <c r="W11" s="22">
        <f>+U11/V11</f>
        <v>1</v>
      </c>
      <c r="X11" s="14" t="s">
        <v>67</v>
      </c>
      <c r="Y11" s="14" t="s">
        <v>68</v>
      </c>
      <c r="Z11" s="18"/>
      <c r="AA11" s="18"/>
      <c r="AB11" s="18"/>
      <c r="AC11" s="12"/>
      <c r="AD11" s="19"/>
    </row>
    <row r="12" spans="1:30" ht="270" x14ac:dyDescent="0.25">
      <c r="B12" s="9" t="s">
        <v>31</v>
      </c>
      <c r="C12" s="23" t="s">
        <v>69</v>
      </c>
      <c r="D12" s="11" t="s">
        <v>33</v>
      </c>
      <c r="E12" s="11" t="s">
        <v>70</v>
      </c>
      <c r="F12" s="24" t="s">
        <v>71</v>
      </c>
      <c r="G12" s="11" t="s">
        <v>72</v>
      </c>
      <c r="H12" s="12">
        <v>2</v>
      </c>
      <c r="I12" s="12">
        <v>2.5</v>
      </c>
      <c r="J12" s="12" t="s">
        <v>36</v>
      </c>
      <c r="K12" s="12" t="s">
        <v>37</v>
      </c>
      <c r="L12" s="12" t="s">
        <v>64</v>
      </c>
      <c r="M12" s="14" t="s">
        <v>73</v>
      </c>
      <c r="N12" s="14" t="s">
        <v>55</v>
      </c>
      <c r="O12" s="14" t="s">
        <v>48</v>
      </c>
      <c r="P12" s="12" t="s">
        <v>42</v>
      </c>
      <c r="Q12" s="12" t="s">
        <v>66</v>
      </c>
      <c r="R12" s="12">
        <v>82.61</v>
      </c>
      <c r="S12" s="12">
        <v>83.33</v>
      </c>
      <c r="T12" s="12">
        <v>83.33</v>
      </c>
      <c r="U12" s="13">
        <v>9.34</v>
      </c>
      <c r="V12" s="13">
        <v>0</v>
      </c>
      <c r="W12" s="12">
        <v>0</v>
      </c>
      <c r="X12" s="14" t="s">
        <v>67</v>
      </c>
      <c r="Y12" s="14" t="s">
        <v>68</v>
      </c>
      <c r="Z12" s="18"/>
      <c r="AA12" s="18"/>
      <c r="AB12" s="18"/>
      <c r="AC12" s="12"/>
      <c r="AD12" s="19"/>
    </row>
    <row r="13" spans="1:30" ht="270" x14ac:dyDescent="0.25">
      <c r="B13" s="9" t="s">
        <v>31</v>
      </c>
      <c r="C13" s="25" t="s">
        <v>74</v>
      </c>
      <c r="D13" s="11" t="s">
        <v>33</v>
      </c>
      <c r="E13" s="11" t="s">
        <v>75</v>
      </c>
      <c r="F13" s="26" t="s">
        <v>76</v>
      </c>
      <c r="G13" s="11" t="s">
        <v>77</v>
      </c>
      <c r="H13" s="12">
        <v>2</v>
      </c>
      <c r="I13" s="12">
        <v>2.5</v>
      </c>
      <c r="J13" s="12" t="s">
        <v>36</v>
      </c>
      <c r="K13" s="12" t="s">
        <v>37</v>
      </c>
      <c r="L13" s="12" t="s">
        <v>64</v>
      </c>
      <c r="M13" s="14" t="s">
        <v>78</v>
      </c>
      <c r="N13" s="14" t="s">
        <v>55</v>
      </c>
      <c r="O13" s="14" t="s">
        <v>48</v>
      </c>
      <c r="P13" s="12" t="s">
        <v>42</v>
      </c>
      <c r="Q13" s="12" t="s">
        <v>49</v>
      </c>
      <c r="R13" s="12">
        <v>100</v>
      </c>
      <c r="S13" s="12">
        <v>100</v>
      </c>
      <c r="T13" s="12">
        <v>100</v>
      </c>
      <c r="U13" s="13">
        <v>0</v>
      </c>
      <c r="V13" s="13">
        <v>0</v>
      </c>
      <c r="W13" s="12">
        <v>0</v>
      </c>
      <c r="X13" s="14" t="s">
        <v>67</v>
      </c>
      <c r="Y13" s="14" t="s">
        <v>68</v>
      </c>
      <c r="Z13" s="18"/>
      <c r="AA13" s="18"/>
      <c r="AB13" s="18"/>
      <c r="AC13" s="12"/>
      <c r="AD13" s="19"/>
    </row>
    <row r="14" spans="1:30" ht="270" x14ac:dyDescent="0.25">
      <c r="B14" s="9" t="s">
        <v>31</v>
      </c>
      <c r="C14" s="20"/>
      <c r="D14" s="11" t="s">
        <v>33</v>
      </c>
      <c r="E14" s="11" t="s">
        <v>79</v>
      </c>
      <c r="F14" s="21" t="s">
        <v>80</v>
      </c>
      <c r="G14" s="11" t="s">
        <v>81</v>
      </c>
      <c r="H14" s="12">
        <v>2</v>
      </c>
      <c r="I14" s="12">
        <v>2.5</v>
      </c>
      <c r="J14" s="12" t="s">
        <v>36</v>
      </c>
      <c r="K14" s="12" t="s">
        <v>37</v>
      </c>
      <c r="L14" s="12" t="s">
        <v>64</v>
      </c>
      <c r="M14" s="14" t="s">
        <v>82</v>
      </c>
      <c r="N14" s="14" t="s">
        <v>55</v>
      </c>
      <c r="O14" s="14" t="s">
        <v>48</v>
      </c>
      <c r="P14" s="12" t="s">
        <v>83</v>
      </c>
      <c r="Q14" s="12" t="s">
        <v>66</v>
      </c>
      <c r="R14" s="12">
        <v>100</v>
      </c>
      <c r="S14" s="12">
        <v>100</v>
      </c>
      <c r="T14" s="12">
        <v>100</v>
      </c>
      <c r="U14" s="13">
        <v>0</v>
      </c>
      <c r="V14" s="13">
        <v>0</v>
      </c>
      <c r="W14" s="12" t="e">
        <f>+U14/V14</f>
        <v>#DIV/0!</v>
      </c>
      <c r="X14" s="14" t="s">
        <v>67</v>
      </c>
      <c r="Y14" s="14" t="s">
        <v>68</v>
      </c>
      <c r="Z14" s="18">
        <v>1645253.98</v>
      </c>
      <c r="AA14" s="18">
        <v>2856707.96</v>
      </c>
      <c r="AB14" s="18"/>
      <c r="AC14" s="12"/>
      <c r="AD14" s="19"/>
    </row>
    <row r="15" spans="1:30" ht="270" x14ac:dyDescent="0.25">
      <c r="B15" s="9"/>
      <c r="C15" s="23"/>
      <c r="D15" s="11" t="s">
        <v>33</v>
      </c>
      <c r="E15" s="11" t="s">
        <v>84</v>
      </c>
      <c r="F15" s="21" t="s">
        <v>85</v>
      </c>
      <c r="G15" s="11" t="s">
        <v>86</v>
      </c>
      <c r="H15" s="12">
        <v>2</v>
      </c>
      <c r="I15" s="12">
        <v>2.5</v>
      </c>
      <c r="J15" s="12" t="s">
        <v>36</v>
      </c>
      <c r="K15" s="12" t="s">
        <v>37</v>
      </c>
      <c r="L15" s="12" t="s">
        <v>64</v>
      </c>
      <c r="M15" s="14" t="s">
        <v>87</v>
      </c>
      <c r="N15" s="14" t="s">
        <v>55</v>
      </c>
      <c r="O15" s="14" t="s">
        <v>48</v>
      </c>
      <c r="P15" s="12" t="s">
        <v>83</v>
      </c>
      <c r="Q15" s="12" t="s">
        <v>66</v>
      </c>
      <c r="R15" s="12">
        <v>100</v>
      </c>
      <c r="S15" s="12">
        <v>100</v>
      </c>
      <c r="T15" s="12">
        <v>100</v>
      </c>
      <c r="U15" s="13">
        <v>1</v>
      </c>
      <c r="V15" s="13">
        <v>1</v>
      </c>
      <c r="W15" s="12">
        <f>+U15/V15</f>
        <v>1</v>
      </c>
      <c r="X15" s="14" t="s">
        <v>67</v>
      </c>
      <c r="Y15" s="14" t="s">
        <v>68</v>
      </c>
      <c r="Z15" s="18">
        <v>540350.4</v>
      </c>
      <c r="AA15" s="18">
        <v>645031.80000000005</v>
      </c>
      <c r="AB15" s="18"/>
      <c r="AC15" s="12"/>
      <c r="AD15" s="19"/>
    </row>
    <row r="16" spans="1:30" ht="270" x14ac:dyDescent="0.25">
      <c r="B16" s="9" t="s">
        <v>31</v>
      </c>
      <c r="C16" s="23" t="s">
        <v>88</v>
      </c>
      <c r="D16" s="11" t="s">
        <v>33</v>
      </c>
      <c r="E16" s="11" t="s">
        <v>89</v>
      </c>
      <c r="F16" s="24" t="s">
        <v>90</v>
      </c>
      <c r="G16" s="11" t="s">
        <v>91</v>
      </c>
      <c r="H16" s="12">
        <v>2</v>
      </c>
      <c r="I16" s="12">
        <v>2.5</v>
      </c>
      <c r="J16" s="12" t="s">
        <v>36</v>
      </c>
      <c r="K16" s="12" t="s">
        <v>37</v>
      </c>
      <c r="L16" s="12" t="s">
        <v>64</v>
      </c>
      <c r="M16" s="14" t="s">
        <v>73</v>
      </c>
      <c r="N16" s="14" t="s">
        <v>55</v>
      </c>
      <c r="O16" s="14" t="s">
        <v>48</v>
      </c>
      <c r="P16" s="12" t="s">
        <v>83</v>
      </c>
      <c r="Q16" s="12" t="s">
        <v>49</v>
      </c>
      <c r="R16" s="12">
        <v>82.61</v>
      </c>
      <c r="S16" s="12">
        <v>83.33</v>
      </c>
      <c r="T16" s="12">
        <v>83.33</v>
      </c>
      <c r="U16" s="13">
        <v>9.34</v>
      </c>
      <c r="V16" s="13">
        <v>0</v>
      </c>
      <c r="W16" s="12">
        <v>0</v>
      </c>
      <c r="X16" s="14" t="s">
        <v>67</v>
      </c>
      <c r="Y16" s="14" t="s">
        <v>68</v>
      </c>
      <c r="Z16" s="18">
        <v>1055713.71</v>
      </c>
      <c r="AA16" s="18">
        <v>1710927.42</v>
      </c>
      <c r="AB16" s="18"/>
      <c r="AC16" s="12"/>
      <c r="AD16" s="19"/>
    </row>
    <row r="17" spans="1:30" ht="270" x14ac:dyDescent="0.25">
      <c r="B17" s="9" t="s">
        <v>31</v>
      </c>
      <c r="C17" s="25" t="s">
        <v>92</v>
      </c>
      <c r="D17" s="11" t="s">
        <v>33</v>
      </c>
      <c r="E17" s="11" t="s">
        <v>93</v>
      </c>
      <c r="F17" s="26" t="s">
        <v>94</v>
      </c>
      <c r="G17" s="11" t="s">
        <v>95</v>
      </c>
      <c r="H17" s="12">
        <v>2</v>
      </c>
      <c r="I17" s="12">
        <v>2.5</v>
      </c>
      <c r="J17" s="12" t="s">
        <v>36</v>
      </c>
      <c r="K17" s="12" t="s">
        <v>37</v>
      </c>
      <c r="L17" s="12" t="s">
        <v>64</v>
      </c>
      <c r="M17" s="14" t="s">
        <v>78</v>
      </c>
      <c r="N17" s="14" t="s">
        <v>55</v>
      </c>
      <c r="O17" s="14" t="s">
        <v>48</v>
      </c>
      <c r="P17" s="12" t="s">
        <v>83</v>
      </c>
      <c r="Q17" s="12" t="s">
        <v>49</v>
      </c>
      <c r="R17" s="12">
        <v>100</v>
      </c>
      <c r="S17" s="12">
        <v>100</v>
      </c>
      <c r="T17" s="12">
        <v>100</v>
      </c>
      <c r="U17" s="13">
        <v>0</v>
      </c>
      <c r="V17" s="13">
        <v>0</v>
      </c>
      <c r="W17" s="12">
        <v>0</v>
      </c>
      <c r="X17" s="14" t="s">
        <v>67</v>
      </c>
      <c r="Y17" s="14" t="s">
        <v>68</v>
      </c>
      <c r="Z17" s="18">
        <v>3544257.36</v>
      </c>
      <c r="AA17" s="18">
        <v>6717159.7199999997</v>
      </c>
      <c r="AB17" s="18"/>
      <c r="AC17" s="12"/>
      <c r="AD17" s="19"/>
    </row>
    <row r="18" spans="1:30" x14ac:dyDescent="0.25">
      <c r="U18" s="28"/>
      <c r="V18" s="28"/>
    </row>
    <row r="19" spans="1:30" ht="132.94999999999999" customHeight="1" x14ac:dyDescent="0.25">
      <c r="B19" s="9" t="s">
        <v>96</v>
      </c>
      <c r="C19" s="30" t="s">
        <v>32</v>
      </c>
      <c r="D19" s="11" t="s">
        <v>97</v>
      </c>
      <c r="E19" s="11" t="s">
        <v>34</v>
      </c>
      <c r="F19" s="11" t="s">
        <v>98</v>
      </c>
      <c r="G19" s="11"/>
      <c r="H19" s="12">
        <v>2</v>
      </c>
      <c r="I19" s="12">
        <v>2.5</v>
      </c>
      <c r="J19" s="12" t="s">
        <v>36</v>
      </c>
      <c r="K19" s="12" t="s">
        <v>37</v>
      </c>
      <c r="L19" s="13" t="s">
        <v>38</v>
      </c>
      <c r="M19" s="14" t="s">
        <v>99</v>
      </c>
      <c r="N19" s="14" t="s">
        <v>100</v>
      </c>
      <c r="O19" s="14" t="s">
        <v>41</v>
      </c>
      <c r="P19" s="12" t="s">
        <v>42</v>
      </c>
      <c r="Q19" s="12" t="s">
        <v>43</v>
      </c>
      <c r="R19" s="12">
        <v>8.1</v>
      </c>
      <c r="S19" s="12">
        <v>8.6999999999999993</v>
      </c>
      <c r="T19" s="12">
        <v>8.6999999999999993</v>
      </c>
      <c r="U19" s="13"/>
      <c r="V19" s="13"/>
      <c r="W19" s="12"/>
      <c r="X19" s="14" t="s">
        <v>50</v>
      </c>
      <c r="Y19" s="14" t="s">
        <v>45</v>
      </c>
      <c r="Z19" s="18"/>
      <c r="AA19" s="18"/>
      <c r="AB19" s="18"/>
      <c r="AC19" s="12"/>
      <c r="AD19" s="19"/>
    </row>
    <row r="20" spans="1:30" ht="165" x14ac:dyDescent="0.25">
      <c r="B20" s="9" t="s">
        <v>96</v>
      </c>
      <c r="C20" s="30"/>
      <c r="D20" s="11" t="s">
        <v>97</v>
      </c>
      <c r="E20" s="11" t="s">
        <v>34</v>
      </c>
      <c r="F20" s="11" t="s">
        <v>98</v>
      </c>
      <c r="G20" s="11"/>
      <c r="H20" s="12">
        <v>2</v>
      </c>
      <c r="I20" s="12">
        <v>2.5</v>
      </c>
      <c r="J20" s="12" t="s">
        <v>36</v>
      </c>
      <c r="K20" s="12" t="s">
        <v>37</v>
      </c>
      <c r="L20" s="13" t="s">
        <v>38</v>
      </c>
      <c r="M20" s="14" t="s">
        <v>46</v>
      </c>
      <c r="N20" s="14" t="s">
        <v>47</v>
      </c>
      <c r="O20" s="14" t="s">
        <v>41</v>
      </c>
      <c r="P20" s="12" t="s">
        <v>42</v>
      </c>
      <c r="Q20" s="12" t="s">
        <v>49</v>
      </c>
      <c r="R20" s="12">
        <v>33.1</v>
      </c>
      <c r="S20" s="12">
        <v>42.4</v>
      </c>
      <c r="T20" s="12">
        <v>42.4</v>
      </c>
      <c r="U20" s="13"/>
      <c r="V20" s="13"/>
      <c r="W20" s="12"/>
      <c r="X20" s="14" t="s">
        <v>44</v>
      </c>
      <c r="Y20" s="14" t="s">
        <v>51</v>
      </c>
      <c r="Z20" s="18"/>
      <c r="AA20" s="18"/>
      <c r="AB20" s="18"/>
      <c r="AC20" s="12"/>
      <c r="AD20" s="19"/>
    </row>
    <row r="21" spans="1:30" ht="75" x14ac:dyDescent="0.25">
      <c r="B21" s="9" t="s">
        <v>96</v>
      </c>
      <c r="C21" s="30" t="s">
        <v>52</v>
      </c>
      <c r="D21" s="11" t="s">
        <v>97</v>
      </c>
      <c r="E21" s="11" t="s">
        <v>101</v>
      </c>
      <c r="F21" s="11"/>
      <c r="G21" s="11"/>
      <c r="H21" s="12">
        <v>2</v>
      </c>
      <c r="I21" s="12">
        <v>2.5</v>
      </c>
      <c r="J21" s="12" t="s">
        <v>36</v>
      </c>
      <c r="K21" s="12" t="s">
        <v>37</v>
      </c>
      <c r="L21" s="13" t="s">
        <v>38</v>
      </c>
      <c r="M21" s="14" t="s">
        <v>102</v>
      </c>
      <c r="N21" s="14" t="s">
        <v>55</v>
      </c>
      <c r="O21" s="14" t="s">
        <v>48</v>
      </c>
      <c r="P21" s="12" t="s">
        <v>42</v>
      </c>
      <c r="Q21" s="12" t="s">
        <v>49</v>
      </c>
      <c r="R21" s="12">
        <v>56.26</v>
      </c>
      <c r="S21" s="12">
        <v>67.2</v>
      </c>
      <c r="T21" s="12">
        <v>67.2</v>
      </c>
      <c r="U21" s="13"/>
      <c r="V21" s="13"/>
      <c r="W21" s="12"/>
      <c r="X21" s="14" t="s">
        <v>103</v>
      </c>
      <c r="Y21" s="14" t="s">
        <v>104</v>
      </c>
      <c r="Z21" s="18"/>
      <c r="AA21" s="18"/>
      <c r="AB21" s="18"/>
      <c r="AC21" s="12"/>
      <c r="AD21" s="19"/>
    </row>
    <row r="22" spans="1:30" ht="75" x14ac:dyDescent="0.25">
      <c r="B22" s="9" t="s">
        <v>96</v>
      </c>
      <c r="C22" s="31"/>
      <c r="D22" s="11" t="s">
        <v>97</v>
      </c>
      <c r="E22" s="11" t="s">
        <v>101</v>
      </c>
      <c r="F22" s="11"/>
      <c r="G22" s="11"/>
      <c r="H22" s="12">
        <v>2</v>
      </c>
      <c r="I22" s="12">
        <v>2.5</v>
      </c>
      <c r="J22" s="12" t="s">
        <v>36</v>
      </c>
      <c r="K22" s="12" t="s">
        <v>37</v>
      </c>
      <c r="L22" s="13" t="s">
        <v>38</v>
      </c>
      <c r="M22" s="14" t="s">
        <v>105</v>
      </c>
      <c r="N22" s="14" t="s">
        <v>55</v>
      </c>
      <c r="O22" s="14" t="s">
        <v>48</v>
      </c>
      <c r="P22" s="12" t="s">
        <v>42</v>
      </c>
      <c r="Q22" s="12" t="s">
        <v>49</v>
      </c>
      <c r="R22" s="12">
        <v>21.09</v>
      </c>
      <c r="S22" s="12">
        <v>23.46</v>
      </c>
      <c r="T22" s="12">
        <v>23.46</v>
      </c>
      <c r="U22" s="13"/>
      <c r="V22" s="13"/>
      <c r="W22" s="12"/>
      <c r="X22" s="14" t="s">
        <v>103</v>
      </c>
      <c r="Y22" s="14" t="s">
        <v>104</v>
      </c>
      <c r="Z22" s="18"/>
      <c r="AA22" s="18"/>
      <c r="AB22" s="18"/>
      <c r="AC22" s="12"/>
      <c r="AD22" s="19"/>
    </row>
    <row r="23" spans="1:30" x14ac:dyDescent="0.25">
      <c r="B23" s="9"/>
      <c r="C23" s="31"/>
      <c r="D23" s="11"/>
      <c r="E23" s="11"/>
      <c r="F23" s="11"/>
      <c r="G23" s="11"/>
      <c r="H23" s="12"/>
      <c r="I23" s="12"/>
      <c r="J23" s="12"/>
      <c r="K23" s="12"/>
      <c r="L23" s="12"/>
      <c r="M23" s="14"/>
      <c r="N23" s="14"/>
      <c r="O23" s="14"/>
      <c r="P23" s="12"/>
      <c r="Q23" s="12"/>
      <c r="R23" s="12"/>
      <c r="S23" s="12"/>
      <c r="T23" s="12"/>
      <c r="U23" s="13"/>
      <c r="V23" s="13"/>
      <c r="W23" s="12"/>
      <c r="X23" s="14"/>
      <c r="Y23" s="14"/>
      <c r="Z23" s="18"/>
      <c r="AA23" s="18"/>
      <c r="AB23" s="18"/>
      <c r="AC23" s="12"/>
      <c r="AD23" s="19"/>
    </row>
    <row r="24" spans="1:30" ht="255" x14ac:dyDescent="0.25">
      <c r="B24" s="9" t="s">
        <v>96</v>
      </c>
      <c r="C24" s="31"/>
      <c r="D24" s="11" t="s">
        <v>97</v>
      </c>
      <c r="E24" s="11" t="s">
        <v>106</v>
      </c>
      <c r="F24" s="32" t="s">
        <v>107</v>
      </c>
      <c r="G24" s="11" t="s">
        <v>108</v>
      </c>
      <c r="H24" s="12">
        <v>2</v>
      </c>
      <c r="I24" s="12">
        <v>2.5</v>
      </c>
      <c r="J24" s="12" t="s">
        <v>36</v>
      </c>
      <c r="K24" s="12" t="s">
        <v>37</v>
      </c>
      <c r="L24" s="13" t="s">
        <v>64</v>
      </c>
      <c r="M24" s="14" t="s">
        <v>109</v>
      </c>
      <c r="N24" s="14" t="s">
        <v>55</v>
      </c>
      <c r="O24" s="14" t="s">
        <v>48</v>
      </c>
      <c r="P24" s="12" t="s">
        <v>42</v>
      </c>
      <c r="Q24" s="12" t="s">
        <v>49</v>
      </c>
      <c r="R24" s="12">
        <v>92.03</v>
      </c>
      <c r="S24" s="12">
        <v>100</v>
      </c>
      <c r="T24" s="12">
        <v>100</v>
      </c>
      <c r="U24" s="13">
        <v>0</v>
      </c>
      <c r="V24" s="13">
        <v>0</v>
      </c>
      <c r="W24" s="12">
        <v>0</v>
      </c>
      <c r="X24" s="14" t="s">
        <v>110</v>
      </c>
      <c r="Y24" s="14" t="s">
        <v>111</v>
      </c>
      <c r="Z24" s="18"/>
      <c r="AA24" s="18"/>
      <c r="AB24" s="18"/>
      <c r="AC24" s="12"/>
      <c r="AD24" s="19"/>
    </row>
    <row r="25" spans="1:30" ht="135" x14ac:dyDescent="0.25">
      <c r="B25" s="9" t="s">
        <v>96</v>
      </c>
      <c r="C25" s="33" t="s">
        <v>69</v>
      </c>
      <c r="D25" s="11" t="s">
        <v>97</v>
      </c>
      <c r="E25" s="11" t="s">
        <v>112</v>
      </c>
      <c r="F25" s="34" t="s">
        <v>113</v>
      </c>
      <c r="G25" s="11" t="s">
        <v>114</v>
      </c>
      <c r="H25" s="12">
        <v>2</v>
      </c>
      <c r="I25" s="12">
        <v>2.5</v>
      </c>
      <c r="J25" s="12" t="s">
        <v>36</v>
      </c>
      <c r="K25" s="12" t="s">
        <v>37</v>
      </c>
      <c r="L25" s="13" t="s">
        <v>64</v>
      </c>
      <c r="M25" s="14" t="s">
        <v>115</v>
      </c>
      <c r="N25" s="14" t="s">
        <v>55</v>
      </c>
      <c r="O25" s="14" t="s">
        <v>48</v>
      </c>
      <c r="P25" s="12" t="s">
        <v>42</v>
      </c>
      <c r="Q25" s="12" t="s">
        <v>66</v>
      </c>
      <c r="R25" s="12">
        <v>80</v>
      </c>
      <c r="S25" s="12">
        <v>100</v>
      </c>
      <c r="T25" s="12">
        <v>100</v>
      </c>
      <c r="U25" s="13">
        <v>0</v>
      </c>
      <c r="V25" s="13">
        <v>0</v>
      </c>
      <c r="W25" s="12">
        <v>0</v>
      </c>
      <c r="X25" s="14" t="s">
        <v>116</v>
      </c>
      <c r="Y25" s="14" t="s">
        <v>111</v>
      </c>
      <c r="Z25" s="18"/>
      <c r="AA25" s="18"/>
      <c r="AB25" s="18"/>
      <c r="AC25" s="12"/>
      <c r="AD25" s="19"/>
    </row>
    <row r="26" spans="1:30" x14ac:dyDescent="0.25">
      <c r="B26" s="9"/>
      <c r="C26" s="35" t="s">
        <v>74</v>
      </c>
      <c r="D26" s="11"/>
      <c r="E26" s="11"/>
      <c r="F26" s="11"/>
      <c r="G26" s="11"/>
      <c r="H26" s="12"/>
      <c r="I26" s="12"/>
      <c r="J26" s="12"/>
      <c r="K26" s="12"/>
      <c r="L26" s="12"/>
      <c r="M26" s="14"/>
      <c r="N26" s="14"/>
      <c r="O26" s="14"/>
      <c r="P26" s="12"/>
      <c r="Q26" s="12"/>
      <c r="R26" s="12"/>
      <c r="S26" s="12"/>
      <c r="T26" s="12"/>
      <c r="U26" s="13"/>
      <c r="V26" s="13"/>
      <c r="W26" s="12"/>
      <c r="X26" s="14"/>
      <c r="Y26" s="14"/>
      <c r="Z26" s="18"/>
      <c r="AA26" s="18"/>
      <c r="AB26" s="18"/>
      <c r="AC26" s="12"/>
      <c r="AD26" s="19"/>
    </row>
    <row r="27" spans="1:30" ht="215.1" customHeight="1" x14ac:dyDescent="0.25">
      <c r="B27" s="9" t="s">
        <v>96</v>
      </c>
      <c r="C27" s="31"/>
      <c r="D27" s="11" t="s">
        <v>97</v>
      </c>
      <c r="E27" s="11" t="s">
        <v>108</v>
      </c>
      <c r="F27" s="32" t="s">
        <v>117</v>
      </c>
      <c r="G27" s="11" t="s">
        <v>118</v>
      </c>
      <c r="H27" s="12">
        <v>2</v>
      </c>
      <c r="I27" s="12">
        <v>2.5</v>
      </c>
      <c r="J27" s="12" t="s">
        <v>36</v>
      </c>
      <c r="K27" s="12" t="s">
        <v>37</v>
      </c>
      <c r="L27" s="13" t="s">
        <v>64</v>
      </c>
      <c r="M27" s="14" t="s">
        <v>109</v>
      </c>
      <c r="N27" s="14" t="s">
        <v>55</v>
      </c>
      <c r="O27" s="14" t="s">
        <v>48</v>
      </c>
      <c r="P27" s="12" t="s">
        <v>83</v>
      </c>
      <c r="Q27" s="12" t="s">
        <v>49</v>
      </c>
      <c r="R27" s="12">
        <v>92.03</v>
      </c>
      <c r="S27" s="12">
        <v>100</v>
      </c>
      <c r="T27" s="12">
        <v>100</v>
      </c>
      <c r="U27" s="13">
        <v>0</v>
      </c>
      <c r="V27" s="13">
        <v>0</v>
      </c>
      <c r="W27" s="12">
        <v>0</v>
      </c>
      <c r="X27" s="14" t="s">
        <v>110</v>
      </c>
      <c r="Y27" s="14" t="s">
        <v>111</v>
      </c>
      <c r="Z27" s="18">
        <v>20697086.030000001</v>
      </c>
      <c r="AA27" s="18">
        <v>38258231.770000003</v>
      </c>
      <c r="AB27" s="18"/>
      <c r="AC27" s="12"/>
      <c r="AD27" s="19"/>
    </row>
    <row r="28" spans="1:30" ht="210" x14ac:dyDescent="0.25">
      <c r="B28" s="9" t="s">
        <v>96</v>
      </c>
      <c r="C28" s="33" t="s">
        <v>88</v>
      </c>
      <c r="D28" s="11" t="s">
        <v>97</v>
      </c>
      <c r="E28" s="11" t="s">
        <v>114</v>
      </c>
      <c r="F28" s="34" t="s">
        <v>119</v>
      </c>
      <c r="G28" s="11" t="s">
        <v>120</v>
      </c>
      <c r="H28" s="12">
        <v>2</v>
      </c>
      <c r="I28" s="12">
        <v>2.5</v>
      </c>
      <c r="J28" s="12" t="s">
        <v>36</v>
      </c>
      <c r="K28" s="12" t="s">
        <v>37</v>
      </c>
      <c r="L28" s="13" t="s">
        <v>64</v>
      </c>
      <c r="M28" s="14" t="s">
        <v>115</v>
      </c>
      <c r="N28" s="14" t="s">
        <v>55</v>
      </c>
      <c r="O28" s="14" t="s">
        <v>48</v>
      </c>
      <c r="P28" s="12" t="s">
        <v>83</v>
      </c>
      <c r="Q28" s="12" t="s">
        <v>66</v>
      </c>
      <c r="R28" s="12">
        <v>80</v>
      </c>
      <c r="S28" s="12">
        <v>100</v>
      </c>
      <c r="T28" s="12">
        <v>100</v>
      </c>
      <c r="U28" s="13">
        <v>0</v>
      </c>
      <c r="V28" s="13">
        <v>0</v>
      </c>
      <c r="W28" s="12">
        <v>0</v>
      </c>
      <c r="X28" s="14" t="s">
        <v>116</v>
      </c>
      <c r="Y28" s="14" t="s">
        <v>111</v>
      </c>
      <c r="Z28" s="18">
        <v>10415104.58</v>
      </c>
      <c r="AA28" s="18">
        <v>14239520.16</v>
      </c>
      <c r="AB28" s="18"/>
      <c r="AC28" s="12"/>
      <c r="AD28" s="19"/>
    </row>
    <row r="29" spans="1:30" x14ac:dyDescent="0.25">
      <c r="B29" s="9"/>
      <c r="C29" s="35" t="s">
        <v>92</v>
      </c>
      <c r="D29" s="11"/>
      <c r="E29" s="11"/>
      <c r="F29" s="11"/>
      <c r="G29" s="11"/>
      <c r="H29" s="12"/>
      <c r="I29" s="12"/>
      <c r="J29" s="12"/>
      <c r="K29" s="12"/>
      <c r="L29" s="12"/>
      <c r="M29" s="14"/>
      <c r="N29" s="14"/>
      <c r="O29" s="14"/>
      <c r="P29" s="12"/>
      <c r="Q29" s="12"/>
      <c r="R29" s="12"/>
      <c r="S29" s="12"/>
      <c r="T29" s="12"/>
      <c r="U29" s="13"/>
      <c r="V29" s="13"/>
      <c r="W29" s="12"/>
      <c r="X29" s="14"/>
      <c r="Y29" s="14"/>
      <c r="Z29" s="18"/>
      <c r="AA29" s="18"/>
      <c r="AB29" s="18"/>
      <c r="AC29" s="12"/>
      <c r="AD29" s="19"/>
    </row>
    <row r="30" spans="1:30" x14ac:dyDescent="0.25">
      <c r="A30" s="264"/>
      <c r="U30" s="28"/>
      <c r="V30" s="28"/>
      <c r="AD30" s="19"/>
    </row>
    <row r="31" spans="1:30" ht="180" x14ac:dyDescent="0.25">
      <c r="B31" s="9" t="s">
        <v>121</v>
      </c>
      <c r="C31" s="30" t="s">
        <v>32</v>
      </c>
      <c r="D31" s="11" t="s">
        <v>122</v>
      </c>
      <c r="E31" s="11" t="s">
        <v>123</v>
      </c>
      <c r="F31" s="11" t="s">
        <v>124</v>
      </c>
      <c r="G31" s="11"/>
      <c r="H31" s="12">
        <v>2</v>
      </c>
      <c r="I31" s="12">
        <v>2.5</v>
      </c>
      <c r="J31" s="12" t="s">
        <v>36</v>
      </c>
      <c r="K31" s="12" t="s">
        <v>37</v>
      </c>
      <c r="L31" s="13" t="s">
        <v>38</v>
      </c>
      <c r="M31" s="14" t="s">
        <v>125</v>
      </c>
      <c r="N31" s="14" t="s">
        <v>126</v>
      </c>
      <c r="O31" s="14" t="s">
        <v>127</v>
      </c>
      <c r="P31" s="12" t="s">
        <v>42</v>
      </c>
      <c r="Q31" s="12" t="s">
        <v>49</v>
      </c>
      <c r="R31" s="12">
        <v>7.6</v>
      </c>
      <c r="S31" s="12">
        <v>9.1999999999999993</v>
      </c>
      <c r="T31" s="12">
        <v>9.1999999999999993</v>
      </c>
      <c r="U31" s="13"/>
      <c r="V31" s="13"/>
      <c r="W31" s="12"/>
      <c r="X31" s="14" t="s">
        <v>128</v>
      </c>
      <c r="Y31" s="14" t="s">
        <v>129</v>
      </c>
      <c r="Z31" s="18"/>
      <c r="AA31" s="18"/>
      <c r="AB31" s="18"/>
      <c r="AC31" s="12"/>
      <c r="AD31" s="19"/>
    </row>
    <row r="32" spans="1:30" x14ac:dyDescent="0.25">
      <c r="B32" s="9"/>
      <c r="C32" s="30"/>
      <c r="D32" s="11"/>
      <c r="E32" s="11"/>
      <c r="F32" s="11"/>
      <c r="G32" s="11"/>
      <c r="H32" s="12"/>
      <c r="I32" s="12"/>
      <c r="J32" s="12"/>
      <c r="K32" s="12"/>
      <c r="L32" s="13"/>
      <c r="M32" s="14"/>
      <c r="N32" s="14"/>
      <c r="O32" s="14"/>
      <c r="P32" s="12"/>
      <c r="Q32" s="12"/>
      <c r="R32" s="12"/>
      <c r="S32" s="12"/>
      <c r="T32" s="12"/>
      <c r="U32" s="13"/>
      <c r="V32" s="13"/>
      <c r="W32" s="12"/>
      <c r="X32" s="14"/>
      <c r="Y32" s="14"/>
      <c r="Z32" s="18"/>
      <c r="AA32" s="18"/>
      <c r="AB32" s="18"/>
      <c r="AC32" s="12"/>
      <c r="AD32" s="19"/>
    </row>
    <row r="33" spans="2:30" ht="120" x14ac:dyDescent="0.25">
      <c r="B33" s="9" t="s">
        <v>121</v>
      </c>
      <c r="C33" s="30" t="s">
        <v>52</v>
      </c>
      <c r="D33" s="11" t="s">
        <v>122</v>
      </c>
      <c r="E33" s="11" t="s">
        <v>130</v>
      </c>
      <c r="F33" s="11" t="s">
        <v>121</v>
      </c>
      <c r="G33" s="11"/>
      <c r="H33" s="12">
        <v>2</v>
      </c>
      <c r="I33" s="12">
        <v>2.5</v>
      </c>
      <c r="J33" s="12" t="s">
        <v>36</v>
      </c>
      <c r="K33" s="12" t="s">
        <v>37</v>
      </c>
      <c r="L33" s="13" t="s">
        <v>38</v>
      </c>
      <c r="M33" s="14" t="s">
        <v>131</v>
      </c>
      <c r="N33" s="14" t="s">
        <v>55</v>
      </c>
      <c r="O33" s="14" t="s">
        <v>48</v>
      </c>
      <c r="P33" s="12" t="s">
        <v>42</v>
      </c>
      <c r="Q33" s="12" t="s">
        <v>49</v>
      </c>
      <c r="R33" s="12">
        <v>0</v>
      </c>
      <c r="S33" s="12">
        <v>30</v>
      </c>
      <c r="T33" s="12">
        <v>30</v>
      </c>
      <c r="U33" s="13"/>
      <c r="V33" s="13"/>
      <c r="W33" s="12" t="e">
        <f>+U33/V33</f>
        <v>#DIV/0!</v>
      </c>
      <c r="X33" s="14" t="s">
        <v>132</v>
      </c>
      <c r="Y33" s="14" t="s">
        <v>133</v>
      </c>
      <c r="Z33" s="18"/>
      <c r="AA33" s="18"/>
      <c r="AB33" s="18"/>
      <c r="AC33" s="12"/>
      <c r="AD33" s="19"/>
    </row>
    <row r="34" spans="2:30" ht="90" x14ac:dyDescent="0.25">
      <c r="B34" s="9" t="s">
        <v>121</v>
      </c>
      <c r="C34" s="31"/>
      <c r="D34" s="11" t="s">
        <v>122</v>
      </c>
      <c r="E34" s="11" t="s">
        <v>134</v>
      </c>
      <c r="F34" s="11" t="s">
        <v>121</v>
      </c>
      <c r="G34" s="11"/>
      <c r="H34" s="12">
        <v>2</v>
      </c>
      <c r="I34" s="12">
        <v>2.5</v>
      </c>
      <c r="J34" s="12" t="s">
        <v>36</v>
      </c>
      <c r="K34" s="12" t="s">
        <v>37</v>
      </c>
      <c r="L34" s="13" t="s">
        <v>38</v>
      </c>
      <c r="M34" s="14" t="s">
        <v>135</v>
      </c>
      <c r="N34" s="14" t="s">
        <v>136</v>
      </c>
      <c r="O34" s="14" t="s">
        <v>127</v>
      </c>
      <c r="P34" s="12" t="s">
        <v>42</v>
      </c>
      <c r="Q34" s="12" t="s">
        <v>49</v>
      </c>
      <c r="R34" s="12">
        <v>80</v>
      </c>
      <c r="S34" s="12">
        <v>80</v>
      </c>
      <c r="T34" s="12">
        <v>80</v>
      </c>
      <c r="U34" s="13"/>
      <c r="V34" s="13"/>
      <c r="W34" s="12" t="e">
        <f>+U34/V34</f>
        <v>#DIV/0!</v>
      </c>
      <c r="X34" s="14" t="s">
        <v>132</v>
      </c>
      <c r="Y34" s="14" t="s">
        <v>133</v>
      </c>
      <c r="Z34" s="18"/>
      <c r="AA34" s="18"/>
      <c r="AB34" s="18"/>
      <c r="AC34" s="12"/>
      <c r="AD34" s="19"/>
    </row>
    <row r="35" spans="2:30" ht="87" customHeight="1" x14ac:dyDescent="0.25">
      <c r="B35" s="9" t="s">
        <v>121</v>
      </c>
      <c r="C35" s="31"/>
      <c r="D35" s="11" t="s">
        <v>122</v>
      </c>
      <c r="E35" s="11" t="s">
        <v>134</v>
      </c>
      <c r="F35" s="11" t="s">
        <v>121</v>
      </c>
      <c r="G35" s="11"/>
      <c r="H35" s="12">
        <v>2</v>
      </c>
      <c r="I35" s="12">
        <v>2.5</v>
      </c>
      <c r="J35" s="12" t="s">
        <v>36</v>
      </c>
      <c r="K35" s="12" t="s">
        <v>37</v>
      </c>
      <c r="L35" s="13" t="s">
        <v>38</v>
      </c>
      <c r="M35" s="14" t="s">
        <v>137</v>
      </c>
      <c r="N35" s="14" t="s">
        <v>55</v>
      </c>
      <c r="O35" s="14" t="s">
        <v>48</v>
      </c>
      <c r="P35" s="12" t="s">
        <v>42</v>
      </c>
      <c r="Q35" s="12" t="s">
        <v>49</v>
      </c>
      <c r="R35" s="12">
        <v>10</v>
      </c>
      <c r="S35" s="12">
        <v>10</v>
      </c>
      <c r="T35" s="12">
        <v>10</v>
      </c>
      <c r="U35" s="13"/>
      <c r="V35" s="13"/>
      <c r="W35" s="12" t="e">
        <f>+U35/V35</f>
        <v>#DIV/0!</v>
      </c>
      <c r="X35" s="14" t="s">
        <v>132</v>
      </c>
      <c r="Y35" s="14" t="s">
        <v>133</v>
      </c>
      <c r="Z35" s="18"/>
      <c r="AA35" s="18"/>
      <c r="AB35" s="18"/>
      <c r="AC35" s="12"/>
      <c r="AD35" s="19"/>
    </row>
    <row r="36" spans="2:30" ht="285" x14ac:dyDescent="0.25">
      <c r="B36" s="9" t="s">
        <v>121</v>
      </c>
      <c r="C36" s="31"/>
      <c r="D36" s="11" t="s">
        <v>122</v>
      </c>
      <c r="E36" s="11" t="s">
        <v>138</v>
      </c>
      <c r="F36" s="36" t="s">
        <v>139</v>
      </c>
      <c r="G36" s="11" t="s">
        <v>140</v>
      </c>
      <c r="H36" s="12">
        <v>2</v>
      </c>
      <c r="I36" s="12">
        <v>2.5</v>
      </c>
      <c r="J36" s="12" t="s">
        <v>36</v>
      </c>
      <c r="K36" s="12" t="s">
        <v>37</v>
      </c>
      <c r="L36" s="13" t="s">
        <v>64</v>
      </c>
      <c r="M36" s="14" t="s">
        <v>141</v>
      </c>
      <c r="N36" s="14" t="s">
        <v>55</v>
      </c>
      <c r="O36" s="14" t="s">
        <v>48</v>
      </c>
      <c r="P36" s="12" t="s">
        <v>42</v>
      </c>
      <c r="Q36" s="12" t="s">
        <v>66</v>
      </c>
      <c r="R36" s="12">
        <v>98.3</v>
      </c>
      <c r="S36" s="12">
        <v>100</v>
      </c>
      <c r="T36" s="12">
        <v>100</v>
      </c>
      <c r="U36" s="13">
        <v>13</v>
      </c>
      <c r="V36" s="13">
        <v>0</v>
      </c>
      <c r="W36" s="12">
        <v>0</v>
      </c>
      <c r="X36" s="14" t="s">
        <v>142</v>
      </c>
      <c r="Y36" s="14" t="s">
        <v>143</v>
      </c>
      <c r="Z36" s="18"/>
      <c r="AA36" s="18"/>
      <c r="AB36" s="18"/>
      <c r="AC36" s="12"/>
      <c r="AD36" s="19"/>
    </row>
    <row r="37" spans="2:30" ht="285" x14ac:dyDescent="0.25">
      <c r="B37" s="9" t="s">
        <v>121</v>
      </c>
      <c r="C37" s="33" t="s">
        <v>69</v>
      </c>
      <c r="D37" s="11" t="s">
        <v>122</v>
      </c>
      <c r="E37" s="11" t="s">
        <v>144</v>
      </c>
      <c r="F37" s="37" t="s">
        <v>145</v>
      </c>
      <c r="G37" s="11" t="s">
        <v>146</v>
      </c>
      <c r="H37" s="12">
        <v>2</v>
      </c>
      <c r="I37" s="12">
        <v>2.5</v>
      </c>
      <c r="J37" s="12" t="s">
        <v>36</v>
      </c>
      <c r="K37" s="12" t="s">
        <v>37</v>
      </c>
      <c r="L37" s="13" t="s">
        <v>64</v>
      </c>
      <c r="M37" s="14" t="s">
        <v>147</v>
      </c>
      <c r="N37" s="14" t="s">
        <v>55</v>
      </c>
      <c r="O37" s="14" t="s">
        <v>48</v>
      </c>
      <c r="P37" s="12" t="s">
        <v>42</v>
      </c>
      <c r="Q37" s="12" t="s">
        <v>66</v>
      </c>
      <c r="R37" s="12">
        <v>100</v>
      </c>
      <c r="S37" s="12">
        <v>100</v>
      </c>
      <c r="T37" s="12">
        <v>100</v>
      </c>
      <c r="U37" s="13">
        <v>89</v>
      </c>
      <c r="V37" s="13">
        <v>42</v>
      </c>
      <c r="W37" s="38">
        <f>+U37/V37</f>
        <v>2.1190476190476191</v>
      </c>
      <c r="X37" s="14" t="s">
        <v>142</v>
      </c>
      <c r="Y37" s="14" t="s">
        <v>143</v>
      </c>
      <c r="Z37" s="18"/>
      <c r="AA37" s="18"/>
      <c r="AB37" s="18"/>
      <c r="AC37" s="12"/>
      <c r="AD37" s="19"/>
    </row>
    <row r="38" spans="2:30" ht="285" x14ac:dyDescent="0.25">
      <c r="B38" s="9" t="s">
        <v>121</v>
      </c>
      <c r="C38" s="33"/>
      <c r="D38" s="11" t="s">
        <v>122</v>
      </c>
      <c r="E38" s="11" t="s">
        <v>144</v>
      </c>
      <c r="F38" s="37" t="s">
        <v>145</v>
      </c>
      <c r="G38" s="11" t="s">
        <v>146</v>
      </c>
      <c r="H38" s="12">
        <v>2</v>
      </c>
      <c r="I38" s="12">
        <v>2.5</v>
      </c>
      <c r="J38" s="12" t="s">
        <v>36</v>
      </c>
      <c r="K38" s="12" t="s">
        <v>37</v>
      </c>
      <c r="L38" s="13" t="s">
        <v>64</v>
      </c>
      <c r="M38" s="14" t="s">
        <v>148</v>
      </c>
      <c r="N38" s="14" t="s">
        <v>55</v>
      </c>
      <c r="O38" s="14" t="s">
        <v>48</v>
      </c>
      <c r="P38" s="12" t="s">
        <v>42</v>
      </c>
      <c r="Q38" s="12" t="s">
        <v>149</v>
      </c>
      <c r="R38" s="12">
        <v>5</v>
      </c>
      <c r="S38" s="12">
        <v>5</v>
      </c>
      <c r="T38" s="12">
        <v>5</v>
      </c>
      <c r="U38" s="13">
        <v>0</v>
      </c>
      <c r="V38" s="13">
        <v>0</v>
      </c>
      <c r="W38" s="12">
        <v>0</v>
      </c>
      <c r="X38" s="14" t="s">
        <v>142</v>
      </c>
      <c r="Y38" s="14" t="s">
        <v>143</v>
      </c>
      <c r="Z38" s="18"/>
      <c r="AA38" s="18"/>
      <c r="AB38" s="18"/>
      <c r="AC38" s="12"/>
      <c r="AD38" s="19"/>
    </row>
    <row r="39" spans="2:30" ht="285" x14ac:dyDescent="0.25">
      <c r="B39" s="9" t="s">
        <v>121</v>
      </c>
      <c r="C39" s="35" t="s">
        <v>74</v>
      </c>
      <c r="D39" s="11" t="s">
        <v>122</v>
      </c>
      <c r="E39" s="11" t="s">
        <v>150</v>
      </c>
      <c r="F39" s="39" t="s">
        <v>151</v>
      </c>
      <c r="G39" s="11" t="s">
        <v>152</v>
      </c>
      <c r="H39" s="12">
        <v>2</v>
      </c>
      <c r="I39" s="12">
        <v>2.5</v>
      </c>
      <c r="J39" s="12" t="s">
        <v>36</v>
      </c>
      <c r="K39" s="12" t="s">
        <v>37</v>
      </c>
      <c r="L39" s="13" t="s">
        <v>64</v>
      </c>
      <c r="M39" s="14" t="s">
        <v>153</v>
      </c>
      <c r="N39" s="14" t="s">
        <v>55</v>
      </c>
      <c r="O39" s="14" t="s">
        <v>48</v>
      </c>
      <c r="P39" s="12" t="s">
        <v>42</v>
      </c>
      <c r="Q39" s="12" t="s">
        <v>66</v>
      </c>
      <c r="R39" s="12">
        <v>98.59</v>
      </c>
      <c r="S39" s="12">
        <v>84</v>
      </c>
      <c r="T39" s="12">
        <v>84</v>
      </c>
      <c r="U39" s="13">
        <v>0</v>
      </c>
      <c r="V39" s="13">
        <v>0</v>
      </c>
      <c r="W39" s="12">
        <v>0</v>
      </c>
      <c r="X39" s="14" t="s">
        <v>142</v>
      </c>
      <c r="Y39" s="14" t="s">
        <v>143</v>
      </c>
      <c r="Z39" s="18"/>
      <c r="AA39" s="18"/>
      <c r="AB39" s="18"/>
      <c r="AC39" s="12"/>
      <c r="AD39" s="19"/>
    </row>
    <row r="40" spans="2:30" ht="285" x14ac:dyDescent="0.25">
      <c r="B40" s="9" t="s">
        <v>121</v>
      </c>
      <c r="C40" s="40"/>
      <c r="D40" s="11" t="s">
        <v>122</v>
      </c>
      <c r="E40" s="11" t="s">
        <v>154</v>
      </c>
      <c r="F40" s="39" t="s">
        <v>151</v>
      </c>
      <c r="G40" s="11" t="s">
        <v>152</v>
      </c>
      <c r="H40" s="12">
        <v>2</v>
      </c>
      <c r="I40" s="12">
        <v>2.5</v>
      </c>
      <c r="J40" s="12" t="s">
        <v>36</v>
      </c>
      <c r="K40" s="12" t="s">
        <v>37</v>
      </c>
      <c r="L40" s="13" t="s">
        <v>64</v>
      </c>
      <c r="M40" s="14" t="s">
        <v>155</v>
      </c>
      <c r="N40" s="14" t="s">
        <v>55</v>
      </c>
      <c r="O40" s="14" t="s">
        <v>48</v>
      </c>
      <c r="P40" s="12" t="s">
        <v>42</v>
      </c>
      <c r="Q40" s="12" t="s">
        <v>49</v>
      </c>
      <c r="R40" s="12">
        <v>100</v>
      </c>
      <c r="S40" s="12">
        <v>100</v>
      </c>
      <c r="T40" s="12">
        <v>100</v>
      </c>
      <c r="U40" s="13">
        <v>0</v>
      </c>
      <c r="V40" s="13">
        <v>0</v>
      </c>
      <c r="W40" s="12">
        <v>0</v>
      </c>
      <c r="X40" s="14" t="s">
        <v>142</v>
      </c>
      <c r="Y40" s="14" t="s">
        <v>143</v>
      </c>
      <c r="Z40" s="18"/>
      <c r="AA40" s="18"/>
      <c r="AB40" s="18"/>
      <c r="AC40" s="12"/>
      <c r="AD40" s="19"/>
    </row>
    <row r="41" spans="2:30" ht="285" x14ac:dyDescent="0.25">
      <c r="B41" s="9" t="s">
        <v>121</v>
      </c>
      <c r="C41" s="40"/>
      <c r="D41" s="11" t="s">
        <v>122</v>
      </c>
      <c r="E41" s="11" t="s">
        <v>156</v>
      </c>
      <c r="F41" s="41" t="s">
        <v>157</v>
      </c>
      <c r="G41" s="11" t="s">
        <v>158</v>
      </c>
      <c r="H41" s="12">
        <v>2</v>
      </c>
      <c r="I41" s="12">
        <v>2.5</v>
      </c>
      <c r="J41" s="12" t="s">
        <v>36</v>
      </c>
      <c r="K41" s="12" t="s">
        <v>37</v>
      </c>
      <c r="L41" s="13" t="s">
        <v>64</v>
      </c>
      <c r="M41" s="14" t="s">
        <v>159</v>
      </c>
      <c r="N41" s="14" t="s">
        <v>55</v>
      </c>
      <c r="O41" s="14" t="s">
        <v>48</v>
      </c>
      <c r="P41" s="12" t="s">
        <v>42</v>
      </c>
      <c r="Q41" s="12" t="s">
        <v>49</v>
      </c>
      <c r="R41" s="12">
        <v>60</v>
      </c>
      <c r="S41" s="12">
        <v>100</v>
      </c>
      <c r="T41" s="12">
        <v>100</v>
      </c>
      <c r="U41" s="13">
        <v>0</v>
      </c>
      <c r="V41" s="13">
        <v>0</v>
      </c>
      <c r="W41" s="12">
        <v>0</v>
      </c>
      <c r="X41" s="14" t="s">
        <v>142</v>
      </c>
      <c r="Y41" s="14" t="s">
        <v>143</v>
      </c>
      <c r="Z41" s="18"/>
      <c r="AA41" s="18"/>
      <c r="AB41" s="18"/>
      <c r="AC41" s="12"/>
      <c r="AD41" s="19"/>
    </row>
    <row r="42" spans="2:30" ht="285" x14ac:dyDescent="0.25">
      <c r="B42" s="9" t="s">
        <v>121</v>
      </c>
      <c r="C42" s="31"/>
      <c r="D42" s="11" t="s">
        <v>122</v>
      </c>
      <c r="E42" s="11" t="s">
        <v>140</v>
      </c>
      <c r="F42" s="36" t="s">
        <v>160</v>
      </c>
      <c r="G42" s="11" t="s">
        <v>161</v>
      </c>
      <c r="H42" s="12">
        <v>2</v>
      </c>
      <c r="I42" s="12">
        <v>2.5</v>
      </c>
      <c r="J42" s="12" t="s">
        <v>36</v>
      </c>
      <c r="K42" s="12" t="s">
        <v>37</v>
      </c>
      <c r="L42" s="13" t="s">
        <v>64</v>
      </c>
      <c r="M42" s="14" t="s">
        <v>141</v>
      </c>
      <c r="N42" s="14" t="s">
        <v>55</v>
      </c>
      <c r="O42" s="14" t="s">
        <v>48</v>
      </c>
      <c r="P42" s="12" t="s">
        <v>42</v>
      </c>
      <c r="Q42" s="12" t="s">
        <v>66</v>
      </c>
      <c r="R42" s="12">
        <v>98.3</v>
      </c>
      <c r="S42" s="12">
        <v>100</v>
      </c>
      <c r="T42" s="12">
        <v>100</v>
      </c>
      <c r="U42" s="13">
        <v>13</v>
      </c>
      <c r="V42" s="13">
        <v>0</v>
      </c>
      <c r="W42" s="12">
        <v>0</v>
      </c>
      <c r="X42" s="14" t="s">
        <v>142</v>
      </c>
      <c r="Y42" s="14" t="s">
        <v>143</v>
      </c>
      <c r="Z42" s="18">
        <v>3732623.35</v>
      </c>
      <c r="AA42" s="18">
        <v>5570606.7000000002</v>
      </c>
      <c r="AB42" s="18"/>
      <c r="AC42" s="12"/>
      <c r="AD42" s="19"/>
    </row>
    <row r="43" spans="2:30" ht="315" x14ac:dyDescent="0.25">
      <c r="B43" s="9" t="s">
        <v>121</v>
      </c>
      <c r="C43" s="33" t="s">
        <v>88</v>
      </c>
      <c r="D43" s="11" t="s">
        <v>122</v>
      </c>
      <c r="E43" s="11" t="s">
        <v>146</v>
      </c>
      <c r="F43" s="37" t="s">
        <v>162</v>
      </c>
      <c r="G43" s="11" t="s">
        <v>163</v>
      </c>
      <c r="H43" s="12">
        <v>2</v>
      </c>
      <c r="I43" s="12">
        <v>2.5</v>
      </c>
      <c r="J43" s="12" t="s">
        <v>36</v>
      </c>
      <c r="K43" s="12" t="s">
        <v>37</v>
      </c>
      <c r="L43" s="13" t="s">
        <v>64</v>
      </c>
      <c r="M43" s="14" t="s">
        <v>148</v>
      </c>
      <c r="N43" s="14" t="s">
        <v>55</v>
      </c>
      <c r="O43" s="14" t="s">
        <v>48</v>
      </c>
      <c r="P43" s="12" t="s">
        <v>42</v>
      </c>
      <c r="Q43" s="12" t="s">
        <v>149</v>
      </c>
      <c r="R43" s="12">
        <v>5</v>
      </c>
      <c r="S43" s="12">
        <v>5</v>
      </c>
      <c r="T43" s="12">
        <v>5</v>
      </c>
      <c r="U43" s="13">
        <v>89</v>
      </c>
      <c r="V43" s="13">
        <v>42</v>
      </c>
      <c r="W43" s="38">
        <f>+U43/V43</f>
        <v>2.1190476190476191</v>
      </c>
      <c r="X43" s="14" t="s">
        <v>142</v>
      </c>
      <c r="Y43" s="14" t="s">
        <v>143</v>
      </c>
      <c r="Z43" s="18">
        <v>732836.84</v>
      </c>
      <c r="AA43" s="18">
        <v>1232033.68</v>
      </c>
      <c r="AB43" s="18"/>
      <c r="AC43" s="12"/>
      <c r="AD43" s="19"/>
    </row>
    <row r="44" spans="2:30" ht="54.75" customHeight="1" x14ac:dyDescent="0.25">
      <c r="B44" s="9" t="s">
        <v>358</v>
      </c>
      <c r="C44" s="33"/>
      <c r="D44" s="11"/>
      <c r="E44" s="11"/>
      <c r="F44" s="26" t="s">
        <v>357</v>
      </c>
      <c r="G44" s="11"/>
      <c r="H44" s="12"/>
      <c r="I44" s="12"/>
      <c r="J44" s="12"/>
      <c r="K44" s="12"/>
      <c r="L44" s="13"/>
      <c r="M44" s="14"/>
      <c r="N44" s="14"/>
      <c r="O44" s="14"/>
      <c r="P44" s="12"/>
      <c r="Q44" s="12"/>
      <c r="R44" s="12"/>
      <c r="S44" s="12"/>
      <c r="T44" s="12"/>
      <c r="U44" s="13"/>
      <c r="V44" s="13"/>
      <c r="W44" s="38"/>
      <c r="X44" s="14"/>
      <c r="Y44" s="14"/>
      <c r="Z44" s="18">
        <v>397162.07</v>
      </c>
      <c r="AA44" s="18">
        <v>794324.14</v>
      </c>
      <c r="AB44" s="18"/>
      <c r="AC44" s="12"/>
      <c r="AD44" s="19"/>
    </row>
    <row r="45" spans="2:30" ht="285" x14ac:dyDescent="0.25">
      <c r="B45" s="9" t="s">
        <v>121</v>
      </c>
      <c r="C45" s="35" t="s">
        <v>92</v>
      </c>
      <c r="D45" s="11" t="s">
        <v>122</v>
      </c>
      <c r="E45" s="11" t="s">
        <v>152</v>
      </c>
      <c r="F45" s="39" t="s">
        <v>164</v>
      </c>
      <c r="G45" s="11" t="s">
        <v>165</v>
      </c>
      <c r="H45" s="12">
        <v>2</v>
      </c>
      <c r="I45" s="12">
        <v>2.5</v>
      </c>
      <c r="J45" s="12" t="s">
        <v>36</v>
      </c>
      <c r="K45" s="12" t="s">
        <v>37</v>
      </c>
      <c r="L45" s="13" t="s">
        <v>64</v>
      </c>
      <c r="M45" s="14" t="s">
        <v>153</v>
      </c>
      <c r="N45" s="14" t="s">
        <v>55</v>
      </c>
      <c r="O45" s="14" t="s">
        <v>48</v>
      </c>
      <c r="P45" s="12" t="s">
        <v>42</v>
      </c>
      <c r="Q45" s="12" t="s">
        <v>66</v>
      </c>
      <c r="R45" s="12">
        <v>98.59</v>
      </c>
      <c r="S45" s="12">
        <v>84</v>
      </c>
      <c r="T45" s="12">
        <v>84</v>
      </c>
      <c r="U45" s="13">
        <v>0</v>
      </c>
      <c r="V45" s="13">
        <v>0</v>
      </c>
      <c r="W45" s="12">
        <v>0</v>
      </c>
      <c r="X45" s="14" t="s">
        <v>142</v>
      </c>
      <c r="Y45" s="14" t="s">
        <v>143</v>
      </c>
      <c r="Z45" s="18">
        <v>171697.02</v>
      </c>
      <c r="AA45" s="18">
        <v>343394.04</v>
      </c>
      <c r="AB45" s="18"/>
      <c r="AC45" s="12"/>
      <c r="AD45" s="19"/>
    </row>
    <row r="46" spans="2:30" ht="285" x14ac:dyDescent="0.25">
      <c r="B46" s="9" t="s">
        <v>121</v>
      </c>
      <c r="D46" s="11" t="s">
        <v>122</v>
      </c>
      <c r="E46" s="11" t="s">
        <v>158</v>
      </c>
      <c r="F46" s="41" t="s">
        <v>166</v>
      </c>
      <c r="G46" s="11" t="s">
        <v>167</v>
      </c>
      <c r="H46" s="12">
        <v>2</v>
      </c>
      <c r="I46" s="12">
        <v>2.5</v>
      </c>
      <c r="J46" s="12" t="s">
        <v>36</v>
      </c>
      <c r="K46" s="12" t="s">
        <v>37</v>
      </c>
      <c r="L46" s="13" t="s">
        <v>64</v>
      </c>
      <c r="M46" s="14" t="s">
        <v>159</v>
      </c>
      <c r="N46" s="14" t="s">
        <v>55</v>
      </c>
      <c r="O46" s="14" t="s">
        <v>48</v>
      </c>
      <c r="P46" s="12" t="s">
        <v>42</v>
      </c>
      <c r="Q46" s="12" t="s">
        <v>49</v>
      </c>
      <c r="R46" s="12">
        <v>60</v>
      </c>
      <c r="S46" s="12">
        <v>100</v>
      </c>
      <c r="T46" s="12">
        <v>100</v>
      </c>
      <c r="U46" s="13">
        <v>0</v>
      </c>
      <c r="V46" s="13">
        <v>0</v>
      </c>
      <c r="W46" s="12">
        <v>0</v>
      </c>
      <c r="X46" s="14" t="s">
        <v>142</v>
      </c>
      <c r="Y46" s="14" t="s">
        <v>143</v>
      </c>
      <c r="Z46" s="29">
        <v>147168.98000000001</v>
      </c>
      <c r="AA46" s="29">
        <v>294337.96000000002</v>
      </c>
      <c r="AD46" s="19"/>
    </row>
    <row r="47" spans="2:30" ht="75" x14ac:dyDescent="0.25">
      <c r="B47" s="9"/>
      <c r="C47" s="12"/>
      <c r="D47" s="11"/>
      <c r="E47" s="11"/>
      <c r="F47" s="26" t="s">
        <v>460</v>
      </c>
      <c r="G47" s="11"/>
      <c r="H47" s="12"/>
      <c r="I47" s="12"/>
      <c r="J47" s="12"/>
      <c r="K47" s="12"/>
      <c r="L47" s="13"/>
      <c r="M47" s="14"/>
      <c r="N47" s="14"/>
      <c r="O47" s="14"/>
      <c r="P47" s="12"/>
      <c r="Q47" s="12"/>
      <c r="R47" s="12"/>
      <c r="S47" s="12"/>
      <c r="T47" s="12"/>
      <c r="U47" s="13"/>
      <c r="V47" s="13"/>
      <c r="W47" s="12"/>
      <c r="X47" s="14"/>
      <c r="Y47" s="14"/>
      <c r="Z47" s="18">
        <v>984701.14</v>
      </c>
      <c r="AA47" s="18">
        <v>1969402.28</v>
      </c>
      <c r="AB47" s="18"/>
      <c r="AC47" s="12"/>
      <c r="AD47" s="19"/>
    </row>
    <row r="48" spans="2:30" ht="165" x14ac:dyDescent="0.25">
      <c r="B48" s="9" t="s">
        <v>168</v>
      </c>
      <c r="C48" s="30" t="s">
        <v>32</v>
      </c>
      <c r="D48" s="11" t="s">
        <v>169</v>
      </c>
      <c r="E48" s="11" t="s">
        <v>34</v>
      </c>
      <c r="F48" s="11" t="s">
        <v>170</v>
      </c>
      <c r="G48" s="11"/>
      <c r="H48" s="12">
        <v>2</v>
      </c>
      <c r="I48" s="12">
        <v>2.5</v>
      </c>
      <c r="J48" s="12" t="s">
        <v>36</v>
      </c>
      <c r="K48" s="12" t="s">
        <v>37</v>
      </c>
      <c r="L48" s="12" t="s">
        <v>38</v>
      </c>
      <c r="M48" s="14" t="s">
        <v>39</v>
      </c>
      <c r="N48" s="14" t="s">
        <v>40</v>
      </c>
      <c r="O48" s="14" t="s">
        <v>127</v>
      </c>
      <c r="P48" s="12" t="s">
        <v>42</v>
      </c>
      <c r="Q48" s="12" t="s">
        <v>43</v>
      </c>
      <c r="R48" s="12">
        <v>6.4</v>
      </c>
      <c r="S48" s="12">
        <v>8.6999999999999993</v>
      </c>
      <c r="T48" s="12">
        <v>8.6999999999999993</v>
      </c>
      <c r="U48" s="13"/>
      <c r="V48" s="13"/>
      <c r="W48" s="12" t="e">
        <f>+U48/V48</f>
        <v>#DIV/0!</v>
      </c>
      <c r="X48" s="14" t="s">
        <v>128</v>
      </c>
      <c r="Y48" s="14" t="s">
        <v>45</v>
      </c>
      <c r="Z48" s="18"/>
      <c r="AA48" s="18"/>
      <c r="AB48" s="18"/>
      <c r="AC48" s="12"/>
      <c r="AD48" s="19"/>
    </row>
    <row r="49" spans="2:30" ht="165" x14ac:dyDescent="0.25">
      <c r="B49" s="9" t="s">
        <v>168</v>
      </c>
      <c r="C49" s="30"/>
      <c r="D49" s="11" t="s">
        <v>169</v>
      </c>
      <c r="E49" s="11" t="s">
        <v>34</v>
      </c>
      <c r="F49" s="11" t="s">
        <v>170</v>
      </c>
      <c r="G49" s="11"/>
      <c r="H49" s="12">
        <v>2</v>
      </c>
      <c r="I49" s="12">
        <v>2.5</v>
      </c>
      <c r="J49" s="12" t="s">
        <v>36</v>
      </c>
      <c r="K49" s="12" t="s">
        <v>37</v>
      </c>
      <c r="L49" s="12" t="s">
        <v>38</v>
      </c>
      <c r="M49" s="14" t="s">
        <v>171</v>
      </c>
      <c r="N49" s="14" t="s">
        <v>55</v>
      </c>
      <c r="O49" s="14" t="s">
        <v>172</v>
      </c>
      <c r="P49" s="12" t="s">
        <v>42</v>
      </c>
      <c r="Q49" s="12" t="s">
        <v>49</v>
      </c>
      <c r="R49" s="12">
        <v>33.1</v>
      </c>
      <c r="S49" s="12">
        <v>42.4</v>
      </c>
      <c r="T49" s="12">
        <v>42.4</v>
      </c>
      <c r="U49" s="13"/>
      <c r="V49" s="13"/>
      <c r="W49" s="12" t="e">
        <f>+U49/V49</f>
        <v>#DIV/0!</v>
      </c>
      <c r="X49" s="14" t="s">
        <v>128</v>
      </c>
      <c r="Y49" s="14" t="s">
        <v>51</v>
      </c>
      <c r="Z49" s="18"/>
      <c r="AA49" s="18"/>
      <c r="AB49" s="18"/>
      <c r="AC49" s="12"/>
      <c r="AD49" s="19"/>
    </row>
    <row r="50" spans="2:30" ht="75" x14ac:dyDescent="0.25">
      <c r="B50" s="9" t="s">
        <v>168</v>
      </c>
      <c r="C50" s="30" t="s">
        <v>52</v>
      </c>
      <c r="D50" s="11" t="s">
        <v>169</v>
      </c>
      <c r="E50" s="11" t="s">
        <v>173</v>
      </c>
      <c r="F50" s="11" t="s">
        <v>98</v>
      </c>
      <c r="G50" s="11"/>
      <c r="H50" s="12">
        <v>2</v>
      </c>
      <c r="I50" s="12">
        <v>2.5</v>
      </c>
      <c r="J50" s="12" t="s">
        <v>36</v>
      </c>
      <c r="K50" s="12" t="s">
        <v>37</v>
      </c>
      <c r="L50" s="12" t="s">
        <v>38</v>
      </c>
      <c r="M50" s="14" t="s">
        <v>174</v>
      </c>
      <c r="N50" s="14" t="s">
        <v>55</v>
      </c>
      <c r="O50" s="14" t="s">
        <v>172</v>
      </c>
      <c r="P50" s="12" t="s">
        <v>42</v>
      </c>
      <c r="Q50" s="12" t="s">
        <v>49</v>
      </c>
      <c r="R50" s="12">
        <v>74.760000000000005</v>
      </c>
      <c r="S50" s="12">
        <v>76.22</v>
      </c>
      <c r="T50" s="12">
        <v>76.22</v>
      </c>
      <c r="U50" s="13"/>
      <c r="V50" s="13"/>
      <c r="W50" s="12" t="e">
        <f>+U50/V50</f>
        <v>#DIV/0!</v>
      </c>
      <c r="X50" s="14" t="s">
        <v>175</v>
      </c>
      <c r="Y50" s="14" t="s">
        <v>176</v>
      </c>
      <c r="Z50" s="18"/>
      <c r="AA50" s="18"/>
      <c r="AB50" s="18"/>
      <c r="AC50" s="12"/>
      <c r="AD50" s="19"/>
    </row>
    <row r="51" spans="2:30" x14ac:dyDescent="0.25">
      <c r="B51" s="9"/>
      <c r="C51" s="31"/>
      <c r="D51" s="11"/>
      <c r="E51" s="11"/>
      <c r="F51" s="11"/>
      <c r="G51" s="11"/>
      <c r="H51" s="12"/>
      <c r="I51" s="12"/>
      <c r="J51" s="12"/>
      <c r="K51" s="12"/>
      <c r="L51" s="12"/>
      <c r="M51" s="14"/>
      <c r="N51" s="14"/>
      <c r="O51" s="14"/>
      <c r="P51" s="12"/>
      <c r="Q51" s="12"/>
      <c r="R51" s="12"/>
      <c r="S51" s="12"/>
      <c r="T51" s="12"/>
      <c r="U51" s="13"/>
      <c r="V51" s="13"/>
      <c r="W51" s="12"/>
      <c r="X51" s="14"/>
      <c r="Y51" s="14"/>
      <c r="Z51" s="18"/>
      <c r="AA51" s="18"/>
      <c r="AB51" s="18"/>
      <c r="AC51" s="12"/>
      <c r="AD51" s="19"/>
    </row>
    <row r="52" spans="2:30" x14ac:dyDescent="0.25">
      <c r="B52" s="9"/>
      <c r="C52" s="31"/>
      <c r="D52" s="11"/>
      <c r="E52" s="11"/>
      <c r="F52" s="11"/>
      <c r="G52" s="11"/>
      <c r="H52" s="12"/>
      <c r="I52" s="12"/>
      <c r="J52" s="12"/>
      <c r="K52" s="12"/>
      <c r="L52" s="12"/>
      <c r="M52" s="14"/>
      <c r="N52" s="14"/>
      <c r="O52" s="14"/>
      <c r="P52" s="12"/>
      <c r="Q52" s="12"/>
      <c r="R52" s="12"/>
      <c r="S52" s="12"/>
      <c r="T52" s="12"/>
      <c r="U52" s="13"/>
      <c r="V52" s="13"/>
      <c r="W52" s="12"/>
      <c r="X52" s="14"/>
      <c r="Y52" s="14"/>
      <c r="Z52" s="18"/>
      <c r="AA52" s="18"/>
      <c r="AB52" s="18"/>
      <c r="AC52" s="12"/>
      <c r="AD52" s="19"/>
    </row>
    <row r="53" spans="2:30" ht="240" x14ac:dyDescent="0.25">
      <c r="B53" s="9"/>
      <c r="C53" s="31"/>
      <c r="D53" s="11" t="s">
        <v>169</v>
      </c>
      <c r="E53" s="11" t="s">
        <v>177</v>
      </c>
      <c r="F53" s="42" t="s">
        <v>178</v>
      </c>
      <c r="G53" s="11" t="s">
        <v>179</v>
      </c>
      <c r="H53" s="12">
        <v>2</v>
      </c>
      <c r="I53" s="12">
        <v>2.5</v>
      </c>
      <c r="J53" s="12" t="s">
        <v>36</v>
      </c>
      <c r="K53" s="12" t="s">
        <v>37</v>
      </c>
      <c r="L53" s="12" t="s">
        <v>64</v>
      </c>
      <c r="M53" s="14" t="s">
        <v>180</v>
      </c>
      <c r="N53" s="14" t="s">
        <v>55</v>
      </c>
      <c r="O53" s="14" t="s">
        <v>172</v>
      </c>
      <c r="P53" s="12" t="s">
        <v>42</v>
      </c>
      <c r="Q53" s="12" t="s">
        <v>66</v>
      </c>
      <c r="R53" s="12">
        <v>57.7</v>
      </c>
      <c r="S53" s="12">
        <v>62.98</v>
      </c>
      <c r="T53" s="12">
        <v>62.98</v>
      </c>
      <c r="U53" s="13">
        <v>24</v>
      </c>
      <c r="V53" s="13">
        <v>12</v>
      </c>
      <c r="W53" s="12">
        <f>+U53/V53</f>
        <v>2</v>
      </c>
      <c r="X53" s="14" t="s">
        <v>181</v>
      </c>
      <c r="Y53" s="14" t="s">
        <v>182</v>
      </c>
      <c r="Z53" s="18"/>
      <c r="AA53" s="18"/>
      <c r="AB53" s="18"/>
      <c r="AC53" s="12"/>
      <c r="AD53" s="19"/>
    </row>
    <row r="54" spans="2:30" ht="210" x14ac:dyDescent="0.25">
      <c r="B54" s="9"/>
      <c r="C54" s="33" t="s">
        <v>69</v>
      </c>
      <c r="D54" s="11" t="s">
        <v>169</v>
      </c>
      <c r="E54" s="11" t="s">
        <v>183</v>
      </c>
      <c r="F54" s="43" t="s">
        <v>184</v>
      </c>
      <c r="G54" s="11" t="s">
        <v>185</v>
      </c>
      <c r="H54" s="12">
        <v>2</v>
      </c>
      <c r="I54" s="12">
        <v>2.5</v>
      </c>
      <c r="J54" s="12" t="s">
        <v>36</v>
      </c>
      <c r="K54" s="12" t="s">
        <v>37</v>
      </c>
      <c r="L54" s="12" t="s">
        <v>64</v>
      </c>
      <c r="M54" s="14" t="s">
        <v>186</v>
      </c>
      <c r="N54" s="14" t="s">
        <v>55</v>
      </c>
      <c r="O54" s="14" t="s">
        <v>172</v>
      </c>
      <c r="P54" s="12" t="s">
        <v>42</v>
      </c>
      <c r="Q54" s="12" t="s">
        <v>49</v>
      </c>
      <c r="R54" s="12">
        <v>100</v>
      </c>
      <c r="S54" s="12">
        <v>100</v>
      </c>
      <c r="T54" s="12">
        <v>100</v>
      </c>
      <c r="U54" s="13">
        <v>0</v>
      </c>
      <c r="V54" s="13">
        <v>0</v>
      </c>
      <c r="W54" s="12">
        <v>0</v>
      </c>
      <c r="X54" s="14" t="s">
        <v>187</v>
      </c>
      <c r="Y54" s="14" t="s">
        <v>182</v>
      </c>
      <c r="Z54" s="18"/>
      <c r="AA54" s="18"/>
      <c r="AB54" s="18"/>
      <c r="AC54" s="12"/>
      <c r="AD54" s="19"/>
    </row>
    <row r="55" spans="2:30" x14ac:dyDescent="0.25">
      <c r="B55" s="9"/>
      <c r="C55" s="35" t="s">
        <v>74</v>
      </c>
      <c r="D55" s="11"/>
      <c r="E55" s="11"/>
      <c r="F55" s="11"/>
      <c r="G55" s="11"/>
      <c r="H55" s="12"/>
      <c r="I55" s="12"/>
      <c r="J55" s="12"/>
      <c r="K55" s="12"/>
      <c r="L55" s="12"/>
      <c r="M55" s="14"/>
      <c r="N55" s="14"/>
      <c r="O55" s="14"/>
      <c r="P55" s="12"/>
      <c r="Q55" s="12"/>
      <c r="R55" s="12"/>
      <c r="S55" s="12"/>
      <c r="T55" s="12"/>
      <c r="U55" s="13"/>
      <c r="V55" s="13"/>
      <c r="W55" s="12"/>
      <c r="X55" s="14"/>
      <c r="Y55" s="14"/>
      <c r="Z55" s="18"/>
      <c r="AA55" s="18"/>
      <c r="AB55" s="18"/>
      <c r="AC55" s="12"/>
      <c r="AD55" s="19"/>
    </row>
    <row r="56" spans="2:30" ht="210" x14ac:dyDescent="0.25">
      <c r="B56" s="9"/>
      <c r="C56" s="31"/>
      <c r="D56" s="11" t="s">
        <v>169</v>
      </c>
      <c r="E56" s="11" t="s">
        <v>179</v>
      </c>
      <c r="F56" s="42" t="s">
        <v>188</v>
      </c>
      <c r="G56" s="11" t="s">
        <v>189</v>
      </c>
      <c r="H56" s="12">
        <v>2</v>
      </c>
      <c r="I56" s="12">
        <v>2.5</v>
      </c>
      <c r="J56" s="12" t="s">
        <v>36</v>
      </c>
      <c r="K56" s="12" t="s">
        <v>37</v>
      </c>
      <c r="L56" s="12" t="s">
        <v>64</v>
      </c>
      <c r="M56" s="14" t="s">
        <v>180</v>
      </c>
      <c r="N56" s="14" t="s">
        <v>55</v>
      </c>
      <c r="O56" s="14" t="s">
        <v>172</v>
      </c>
      <c r="P56" s="12" t="s">
        <v>42</v>
      </c>
      <c r="Q56" s="12" t="s">
        <v>66</v>
      </c>
      <c r="R56" s="12">
        <v>57.7</v>
      </c>
      <c r="S56" s="12">
        <v>62.98</v>
      </c>
      <c r="T56" s="12">
        <v>62.98</v>
      </c>
      <c r="U56" s="13">
        <v>24</v>
      </c>
      <c r="V56" s="13">
        <v>12</v>
      </c>
      <c r="W56" s="12">
        <f>+U56/V56</f>
        <v>2</v>
      </c>
      <c r="X56" s="14" t="s">
        <v>181</v>
      </c>
      <c r="Y56" s="14" t="s">
        <v>182</v>
      </c>
      <c r="Z56" s="18">
        <v>768832.68</v>
      </c>
      <c r="AA56" s="18">
        <v>827665.36</v>
      </c>
      <c r="AB56" s="18"/>
      <c r="AC56" s="12"/>
      <c r="AD56" s="19"/>
    </row>
    <row r="57" spans="2:30" ht="300" x14ac:dyDescent="0.25">
      <c r="B57" s="9"/>
      <c r="C57" s="33" t="s">
        <v>88</v>
      </c>
      <c r="D57" s="11" t="s">
        <v>169</v>
      </c>
      <c r="E57" s="11" t="s">
        <v>185</v>
      </c>
      <c r="F57" s="43" t="s">
        <v>190</v>
      </c>
      <c r="G57" s="11" t="s">
        <v>191</v>
      </c>
      <c r="H57" s="12">
        <v>2</v>
      </c>
      <c r="I57" s="12">
        <v>2.5</v>
      </c>
      <c r="J57" s="12" t="s">
        <v>36</v>
      </c>
      <c r="K57" s="12" t="s">
        <v>37</v>
      </c>
      <c r="L57" s="12" t="s">
        <v>64</v>
      </c>
      <c r="M57" s="14" t="s">
        <v>186</v>
      </c>
      <c r="N57" s="14" t="s">
        <v>55</v>
      </c>
      <c r="O57" s="14" t="s">
        <v>172</v>
      </c>
      <c r="P57" s="12" t="s">
        <v>42</v>
      </c>
      <c r="Q57" s="12" t="s">
        <v>49</v>
      </c>
      <c r="R57" s="12">
        <v>100</v>
      </c>
      <c r="S57" s="12">
        <v>100</v>
      </c>
      <c r="T57" s="12">
        <v>100</v>
      </c>
      <c r="U57" s="13">
        <v>0</v>
      </c>
      <c r="V57" s="13">
        <v>0</v>
      </c>
      <c r="W57" s="12">
        <v>0</v>
      </c>
      <c r="X57" s="14" t="s">
        <v>187</v>
      </c>
      <c r="Y57" s="14" t="s">
        <v>182</v>
      </c>
      <c r="Z57" s="18">
        <v>456428.06</v>
      </c>
      <c r="AA57" s="18">
        <v>912856.12</v>
      </c>
      <c r="AB57" s="18"/>
      <c r="AC57" s="12"/>
      <c r="AD57" s="19"/>
    </row>
    <row r="58" spans="2:30" x14ac:dyDescent="0.25">
      <c r="U58" s="28"/>
      <c r="V58" s="28"/>
    </row>
    <row r="59" spans="2:30" x14ac:dyDescent="0.25">
      <c r="B59" s="27" t="s">
        <v>229</v>
      </c>
      <c r="U59" s="28"/>
      <c r="V59" s="28"/>
      <c r="Y59" s="261"/>
    </row>
    <row r="60" spans="2:30" x14ac:dyDescent="0.25">
      <c r="U60" s="28"/>
      <c r="V60" s="28"/>
    </row>
    <row r="61" spans="2:30" x14ac:dyDescent="0.25">
      <c r="U61" s="28"/>
      <c r="V61" s="28"/>
    </row>
    <row r="62" spans="2:30" x14ac:dyDescent="0.25">
      <c r="U62" s="28"/>
      <c r="V62" s="28"/>
    </row>
    <row r="63" spans="2:30" x14ac:dyDescent="0.25">
      <c r="U63" s="28"/>
      <c r="V63" s="28"/>
    </row>
    <row r="64" spans="2:30" x14ac:dyDescent="0.25">
      <c r="U64" s="28"/>
      <c r="V64" s="28"/>
    </row>
    <row r="65" spans="7:28" x14ac:dyDescent="0.25">
      <c r="G65" s="370" t="s">
        <v>192</v>
      </c>
      <c r="H65" s="370"/>
      <c r="I65" s="370"/>
      <c r="U65" s="28"/>
      <c r="V65" s="28"/>
      <c r="Y65" s="369" t="s">
        <v>192</v>
      </c>
      <c r="Z65" s="369"/>
      <c r="AA65" s="369"/>
      <c r="AB65" s="369"/>
    </row>
    <row r="66" spans="7:28" x14ac:dyDescent="0.25">
      <c r="G66" s="283" t="s">
        <v>456</v>
      </c>
      <c r="H66" s="283"/>
      <c r="I66" s="283"/>
      <c r="U66" s="28"/>
      <c r="V66" s="28"/>
      <c r="Y66" s="299" t="s">
        <v>193</v>
      </c>
      <c r="Z66" s="299"/>
      <c r="AA66" s="299"/>
      <c r="AB66" s="299"/>
    </row>
    <row r="67" spans="7:28" x14ac:dyDescent="0.25">
      <c r="G67" s="283" t="s">
        <v>459</v>
      </c>
      <c r="H67" s="283"/>
      <c r="I67" s="283"/>
      <c r="U67" s="28"/>
      <c r="V67" s="28"/>
      <c r="Y67" s="299" t="s">
        <v>194</v>
      </c>
      <c r="Z67" s="299"/>
      <c r="AA67" s="299"/>
      <c r="AB67" s="299"/>
    </row>
    <row r="68" spans="7:28" x14ac:dyDescent="0.25">
      <c r="U68" s="28"/>
      <c r="V68" s="28"/>
    </row>
    <row r="69" spans="7:28" x14ac:dyDescent="0.25">
      <c r="U69" s="28"/>
      <c r="V69" s="28"/>
    </row>
    <row r="70" spans="7:28" x14ac:dyDescent="0.25">
      <c r="U70" s="28"/>
      <c r="V70" s="28"/>
    </row>
    <row r="71" spans="7:28" x14ac:dyDescent="0.25">
      <c r="U71" s="28"/>
      <c r="V71" s="28"/>
    </row>
    <row r="72" spans="7:28" x14ac:dyDescent="0.25">
      <c r="U72" s="28"/>
      <c r="V72" s="28"/>
    </row>
    <row r="73" spans="7:28" x14ac:dyDescent="0.25">
      <c r="U73" s="28"/>
      <c r="V73" s="28"/>
    </row>
    <row r="74" spans="7:28" x14ac:dyDescent="0.25">
      <c r="U74" s="28"/>
      <c r="V74" s="28"/>
    </row>
    <row r="75" spans="7:28" x14ac:dyDescent="0.25">
      <c r="U75" s="28"/>
      <c r="V75" s="28"/>
    </row>
    <row r="76" spans="7:28" x14ac:dyDescent="0.25">
      <c r="U76" s="28"/>
      <c r="V76" s="28"/>
    </row>
    <row r="77" spans="7:28" x14ac:dyDescent="0.25">
      <c r="U77" s="28"/>
      <c r="V77" s="28"/>
    </row>
  </sheetData>
  <mergeCells count="9">
    <mergeCell ref="Y67:AB67"/>
    <mergeCell ref="B1:AD2"/>
    <mergeCell ref="B3:Y3"/>
    <mergeCell ref="B4:AD4"/>
    <mergeCell ref="Y65:AB65"/>
    <mergeCell ref="Y66:AB66"/>
    <mergeCell ref="G66:I66"/>
    <mergeCell ref="G67:I67"/>
    <mergeCell ref="G65:I65"/>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1"/>
  <sheetViews>
    <sheetView showGridLines="0" workbookViewId="0"/>
  </sheetViews>
  <sheetFormatPr baseColWidth="10" defaultColWidth="10.28515625" defaultRowHeight="11.25" x14ac:dyDescent="0.2"/>
  <cols>
    <col min="1" max="1" width="10.28515625" style="152"/>
    <col min="2" max="2" width="2.42578125" style="152" customWidth="1"/>
    <col min="3" max="3" width="52.140625" style="152" customWidth="1"/>
    <col min="4" max="5" width="15.7109375" style="152" customWidth="1"/>
    <col min="6" max="6" width="16.85546875" style="152" customWidth="1"/>
    <col min="7" max="9" width="15.7109375" style="152" customWidth="1"/>
    <col min="10" max="16384" width="10.28515625" style="152"/>
  </cols>
  <sheetData>
    <row r="1" spans="2:9" ht="45" customHeight="1" x14ac:dyDescent="0.2">
      <c r="B1" s="291" t="s">
        <v>467</v>
      </c>
      <c r="C1" s="292"/>
      <c r="D1" s="292"/>
      <c r="E1" s="292"/>
      <c r="F1" s="292"/>
      <c r="G1" s="292"/>
      <c r="H1" s="292"/>
      <c r="I1" s="293"/>
    </row>
    <row r="2" spans="2:9" x14ac:dyDescent="0.2">
      <c r="C2" s="168"/>
      <c r="D2" s="168"/>
      <c r="E2" s="168"/>
      <c r="F2" s="168"/>
      <c r="G2" s="168"/>
      <c r="H2" s="168"/>
      <c r="I2" s="168"/>
    </row>
    <row r="3" spans="2:9" x14ac:dyDescent="0.2">
      <c r="B3" s="285" t="s">
        <v>231</v>
      </c>
      <c r="C3" s="286"/>
      <c r="D3" s="291" t="s">
        <v>201</v>
      </c>
      <c r="E3" s="292"/>
      <c r="F3" s="292"/>
      <c r="G3" s="292"/>
      <c r="H3" s="293"/>
      <c r="I3" s="294" t="s">
        <v>202</v>
      </c>
    </row>
    <row r="4" spans="2:9" ht="24.95" customHeight="1" x14ac:dyDescent="0.2">
      <c r="B4" s="287"/>
      <c r="C4" s="288"/>
      <c r="D4" s="153" t="s">
        <v>205</v>
      </c>
      <c r="E4" s="153" t="s">
        <v>206</v>
      </c>
      <c r="F4" s="153" t="s">
        <v>207</v>
      </c>
      <c r="G4" s="153" t="s">
        <v>209</v>
      </c>
      <c r="H4" s="153" t="s">
        <v>211</v>
      </c>
      <c r="I4" s="295"/>
    </row>
    <row r="5" spans="2:9" x14ac:dyDescent="0.2">
      <c r="B5" s="289"/>
      <c r="C5" s="290"/>
      <c r="D5" s="154">
        <v>1</v>
      </c>
      <c r="E5" s="154">
        <v>2</v>
      </c>
      <c r="F5" s="154" t="s">
        <v>214</v>
      </c>
      <c r="G5" s="154">
        <v>4</v>
      </c>
      <c r="H5" s="154">
        <v>5</v>
      </c>
      <c r="I5" s="154" t="s">
        <v>359</v>
      </c>
    </row>
    <row r="6" spans="2:9" x14ac:dyDescent="0.2">
      <c r="B6" s="169"/>
      <c r="C6" s="170"/>
      <c r="D6" s="171"/>
      <c r="E6" s="171"/>
      <c r="F6" s="171"/>
      <c r="G6" s="171"/>
      <c r="H6" s="171"/>
      <c r="I6" s="171"/>
    </row>
    <row r="7" spans="2:9" ht="12.75" x14ac:dyDescent="0.2">
      <c r="B7" s="172" t="s">
        <v>424</v>
      </c>
      <c r="C7" s="173"/>
      <c r="D7" s="174">
        <v>63781531.729999997</v>
      </c>
      <c r="E7" s="174">
        <v>43011404.350000001</v>
      </c>
      <c r="F7" s="174">
        <f>+D7+E7</f>
        <v>106792936.08</v>
      </c>
      <c r="G7" s="174">
        <v>20987908.77</v>
      </c>
      <c r="H7" s="174">
        <v>20987908.77</v>
      </c>
      <c r="I7" s="174">
        <f>+F7-H7</f>
        <v>85805027.310000002</v>
      </c>
    </row>
    <row r="8" spans="2:9" x14ac:dyDescent="0.2">
      <c r="B8" s="172" t="s">
        <v>425</v>
      </c>
      <c r="C8" s="173"/>
      <c r="D8" s="159"/>
      <c r="E8" s="159"/>
      <c r="F8" s="159"/>
      <c r="G8" s="159"/>
      <c r="H8" s="159"/>
      <c r="I8" s="159"/>
    </row>
    <row r="9" spans="2:9" x14ac:dyDescent="0.2">
      <c r="B9" s="172" t="s">
        <v>426</v>
      </c>
      <c r="C9" s="173"/>
      <c r="D9" s="159"/>
      <c r="E9" s="159"/>
      <c r="F9" s="159"/>
      <c r="G9" s="159"/>
      <c r="H9" s="159"/>
      <c r="I9" s="159"/>
    </row>
    <row r="10" spans="2:9" x14ac:dyDescent="0.2">
      <c r="B10" s="172" t="s">
        <v>427</v>
      </c>
      <c r="C10" s="173"/>
      <c r="D10" s="159"/>
      <c r="E10" s="159"/>
      <c r="F10" s="159"/>
      <c r="G10" s="159"/>
      <c r="H10" s="159"/>
      <c r="I10" s="159"/>
    </row>
    <row r="11" spans="2:9" x14ac:dyDescent="0.2">
      <c r="B11" s="172" t="s">
        <v>428</v>
      </c>
      <c r="C11" s="173"/>
      <c r="D11" s="159"/>
      <c r="E11" s="159"/>
      <c r="F11" s="159"/>
      <c r="G11" s="159"/>
      <c r="H11" s="159"/>
      <c r="I11" s="159"/>
    </row>
    <row r="12" spans="2:9" x14ac:dyDescent="0.2">
      <c r="B12" s="172" t="s">
        <v>429</v>
      </c>
      <c r="C12" s="173"/>
      <c r="D12" s="159"/>
      <c r="E12" s="159"/>
      <c r="F12" s="159"/>
      <c r="G12" s="159"/>
      <c r="H12" s="159"/>
      <c r="I12" s="159"/>
    </row>
    <row r="13" spans="2:9" x14ac:dyDescent="0.2">
      <c r="B13" s="172" t="s">
        <v>430</v>
      </c>
      <c r="C13" s="173"/>
      <c r="D13" s="159"/>
      <c r="E13" s="159"/>
      <c r="F13" s="159"/>
      <c r="G13" s="159"/>
      <c r="H13" s="159"/>
      <c r="I13" s="159"/>
    </row>
    <row r="14" spans="2:9" x14ac:dyDescent="0.2">
      <c r="B14" s="172" t="s">
        <v>431</v>
      </c>
      <c r="C14" s="173"/>
      <c r="D14" s="159"/>
      <c r="E14" s="159"/>
      <c r="F14" s="159"/>
      <c r="G14" s="159"/>
      <c r="H14" s="159"/>
      <c r="I14" s="159"/>
    </row>
    <row r="15" spans="2:9" x14ac:dyDescent="0.2">
      <c r="B15" s="172"/>
      <c r="C15" s="175"/>
      <c r="D15" s="162"/>
      <c r="E15" s="162"/>
      <c r="F15" s="162"/>
      <c r="G15" s="162"/>
      <c r="H15" s="162"/>
      <c r="I15" s="162"/>
    </row>
    <row r="16" spans="2:9" x14ac:dyDescent="0.2">
      <c r="B16" s="176"/>
      <c r="C16" s="177" t="s">
        <v>228</v>
      </c>
      <c r="D16" s="178">
        <f>D7</f>
        <v>63781531.729999997</v>
      </c>
      <c r="E16" s="178">
        <f t="shared" ref="E16:I16" si="0">E7</f>
        <v>43011404.350000001</v>
      </c>
      <c r="F16" s="178">
        <f t="shared" si="0"/>
        <v>106792936.08</v>
      </c>
      <c r="G16" s="178">
        <f t="shared" si="0"/>
        <v>20987908.77</v>
      </c>
      <c r="H16" s="178">
        <f t="shared" si="0"/>
        <v>20987908.77</v>
      </c>
      <c r="I16" s="178">
        <f t="shared" si="0"/>
        <v>85805027.310000002</v>
      </c>
    </row>
    <row r="18" spans="2:9" x14ac:dyDescent="0.2">
      <c r="B18" s="166" t="s">
        <v>229</v>
      </c>
      <c r="C18" s="166"/>
      <c r="D18" s="166"/>
      <c r="E18" s="166"/>
      <c r="F18" s="166"/>
      <c r="G18" s="166"/>
      <c r="H18" s="166"/>
      <c r="I18" s="166"/>
    </row>
    <row r="21" spans="2:9" ht="45" customHeight="1" x14ac:dyDescent="0.2">
      <c r="B21" s="291" t="s">
        <v>468</v>
      </c>
      <c r="C21" s="292"/>
      <c r="D21" s="292"/>
      <c r="E21" s="292"/>
      <c r="F21" s="292"/>
      <c r="G21" s="292"/>
      <c r="H21" s="292"/>
      <c r="I21" s="293"/>
    </row>
    <row r="22" spans="2:9" x14ac:dyDescent="0.2">
      <c r="B22" s="285" t="s">
        <v>231</v>
      </c>
      <c r="C22" s="286"/>
      <c r="D22" s="291" t="s">
        <v>201</v>
      </c>
      <c r="E22" s="292"/>
      <c r="F22" s="292"/>
      <c r="G22" s="292"/>
      <c r="H22" s="293"/>
      <c r="I22" s="294" t="s">
        <v>202</v>
      </c>
    </row>
    <row r="23" spans="2:9" ht="22.5" x14ac:dyDescent="0.2">
      <c r="B23" s="287"/>
      <c r="C23" s="288"/>
      <c r="D23" s="153" t="s">
        <v>205</v>
      </c>
      <c r="E23" s="153" t="s">
        <v>206</v>
      </c>
      <c r="F23" s="153" t="s">
        <v>207</v>
      </c>
      <c r="G23" s="153" t="s">
        <v>209</v>
      </c>
      <c r="H23" s="153" t="s">
        <v>211</v>
      </c>
      <c r="I23" s="295"/>
    </row>
    <row r="24" spans="2:9" x14ac:dyDescent="0.2">
      <c r="B24" s="289"/>
      <c r="C24" s="290"/>
      <c r="D24" s="154">
        <v>1</v>
      </c>
      <c r="E24" s="154">
        <v>2</v>
      </c>
      <c r="F24" s="154" t="s">
        <v>214</v>
      </c>
      <c r="G24" s="154">
        <v>4</v>
      </c>
      <c r="H24" s="154">
        <v>5</v>
      </c>
      <c r="I24" s="154" t="s">
        <v>359</v>
      </c>
    </row>
    <row r="25" spans="2:9" x14ac:dyDescent="0.2">
      <c r="B25" s="169"/>
      <c r="C25" s="179"/>
      <c r="D25" s="180"/>
      <c r="E25" s="180"/>
      <c r="F25" s="180"/>
      <c r="G25" s="180"/>
      <c r="H25" s="180"/>
      <c r="I25" s="180"/>
    </row>
    <row r="26" spans="2:9" ht="22.5" x14ac:dyDescent="0.2">
      <c r="B26" s="172"/>
      <c r="C26" s="181" t="s">
        <v>432</v>
      </c>
      <c r="D26" s="174">
        <v>63781531.729999997</v>
      </c>
      <c r="E26" s="174">
        <v>43011404.350000001</v>
      </c>
      <c r="F26" s="174">
        <f>+D26+E26</f>
        <v>106792936.08</v>
      </c>
      <c r="G26" s="174">
        <v>20987908.77</v>
      </c>
      <c r="H26" s="174">
        <v>20987908.77</v>
      </c>
      <c r="I26" s="174">
        <f>+F26-H26</f>
        <v>85805027.310000002</v>
      </c>
    </row>
    <row r="27" spans="2:9" x14ac:dyDescent="0.2">
      <c r="B27" s="172"/>
      <c r="C27" s="181"/>
      <c r="D27" s="182"/>
      <c r="E27" s="182"/>
      <c r="F27" s="182"/>
      <c r="G27" s="182"/>
      <c r="H27" s="182"/>
      <c r="I27" s="182"/>
    </row>
    <row r="28" spans="2:9" x14ac:dyDescent="0.2">
      <c r="B28" s="172"/>
      <c r="C28" s="181" t="s">
        <v>433</v>
      </c>
      <c r="D28" s="182"/>
      <c r="E28" s="182"/>
      <c r="F28" s="182"/>
      <c r="G28" s="182"/>
      <c r="H28" s="182"/>
      <c r="I28" s="182"/>
    </row>
    <row r="29" spans="2:9" x14ac:dyDescent="0.2">
      <c r="B29" s="172"/>
      <c r="C29" s="181"/>
      <c r="D29" s="182"/>
      <c r="E29" s="182"/>
      <c r="F29" s="182"/>
      <c r="G29" s="182"/>
      <c r="H29" s="182"/>
      <c r="I29" s="182"/>
    </row>
    <row r="30" spans="2:9" ht="22.5" x14ac:dyDescent="0.2">
      <c r="B30" s="172"/>
      <c r="C30" s="181" t="s">
        <v>434</v>
      </c>
      <c r="D30" s="182"/>
      <c r="E30" s="182"/>
      <c r="F30" s="182"/>
      <c r="G30" s="182"/>
      <c r="H30" s="182"/>
      <c r="I30" s="182"/>
    </row>
    <row r="31" spans="2:9" x14ac:dyDescent="0.2">
      <c r="B31" s="172"/>
      <c r="C31" s="181"/>
      <c r="D31" s="182"/>
      <c r="E31" s="182"/>
      <c r="F31" s="182"/>
      <c r="G31" s="182"/>
      <c r="H31" s="182"/>
      <c r="I31" s="182"/>
    </row>
    <row r="32" spans="2:9" ht="22.5" x14ac:dyDescent="0.2">
      <c r="B32" s="172"/>
      <c r="C32" s="181" t="s">
        <v>435</v>
      </c>
      <c r="D32" s="182"/>
      <c r="E32" s="182"/>
      <c r="F32" s="182"/>
      <c r="G32" s="182"/>
      <c r="H32" s="182"/>
      <c r="I32" s="182"/>
    </row>
    <row r="33" spans="2:9" x14ac:dyDescent="0.2">
      <c r="B33" s="172"/>
      <c r="C33" s="181"/>
      <c r="D33" s="182"/>
      <c r="E33" s="182"/>
      <c r="F33" s="182"/>
      <c r="G33" s="182"/>
      <c r="H33" s="182"/>
      <c r="I33" s="182"/>
    </row>
    <row r="34" spans="2:9" ht="22.5" x14ac:dyDescent="0.2">
      <c r="B34" s="172"/>
      <c r="C34" s="181" t="s">
        <v>436</v>
      </c>
      <c r="D34" s="182"/>
      <c r="E34" s="182"/>
      <c r="F34" s="182"/>
      <c r="G34" s="182"/>
      <c r="H34" s="182"/>
      <c r="I34" s="182"/>
    </row>
    <row r="35" spans="2:9" x14ac:dyDescent="0.2">
      <c r="B35" s="172"/>
      <c r="C35" s="181"/>
      <c r="D35" s="182"/>
      <c r="E35" s="182"/>
      <c r="F35" s="182"/>
      <c r="G35" s="182"/>
      <c r="H35" s="182"/>
      <c r="I35" s="182"/>
    </row>
    <row r="36" spans="2:9" ht="22.5" x14ac:dyDescent="0.2">
      <c r="B36" s="172"/>
      <c r="C36" s="181" t="s">
        <v>437</v>
      </c>
      <c r="D36" s="182"/>
      <c r="E36" s="182"/>
      <c r="F36" s="182"/>
      <c r="G36" s="182"/>
      <c r="H36" s="182"/>
      <c r="I36" s="182"/>
    </row>
    <row r="37" spans="2:9" x14ac:dyDescent="0.2">
      <c r="B37" s="172"/>
      <c r="C37" s="181"/>
      <c r="D37" s="182"/>
      <c r="E37" s="182"/>
      <c r="F37" s="182"/>
      <c r="G37" s="182"/>
      <c r="H37" s="182"/>
      <c r="I37" s="182"/>
    </row>
    <row r="38" spans="2:9" x14ac:dyDescent="0.2">
      <c r="B38" s="172"/>
      <c r="C38" s="181" t="s">
        <v>438</v>
      </c>
      <c r="D38" s="182"/>
      <c r="E38" s="182"/>
      <c r="F38" s="182"/>
      <c r="G38" s="182"/>
      <c r="H38" s="182"/>
      <c r="I38" s="182"/>
    </row>
    <row r="39" spans="2:9" x14ac:dyDescent="0.2">
      <c r="B39" s="183"/>
      <c r="C39" s="184"/>
      <c r="D39" s="185"/>
      <c r="E39" s="185"/>
      <c r="F39" s="185"/>
      <c r="G39" s="185"/>
      <c r="H39" s="185"/>
      <c r="I39" s="185"/>
    </row>
    <row r="40" spans="2:9" x14ac:dyDescent="0.2">
      <c r="B40" s="176"/>
      <c r="C40" s="177" t="s">
        <v>228</v>
      </c>
      <c r="D40" s="178">
        <f>D26</f>
        <v>63781531.729999997</v>
      </c>
      <c r="E40" s="178">
        <f t="shared" ref="E40:I40" si="1">E26</f>
        <v>43011404.350000001</v>
      </c>
      <c r="F40" s="178">
        <f t="shared" si="1"/>
        <v>106792936.08</v>
      </c>
      <c r="G40" s="178">
        <f t="shared" si="1"/>
        <v>20987908.77</v>
      </c>
      <c r="H40" s="178">
        <f t="shared" si="1"/>
        <v>20987908.77</v>
      </c>
      <c r="I40" s="178">
        <f t="shared" si="1"/>
        <v>85805027.310000002</v>
      </c>
    </row>
    <row r="42" spans="2:9" x14ac:dyDescent="0.2">
      <c r="B42" s="166" t="s">
        <v>229</v>
      </c>
      <c r="C42" s="166"/>
      <c r="D42" s="166"/>
      <c r="E42" s="166"/>
      <c r="F42" s="166"/>
      <c r="G42" s="166"/>
      <c r="H42" s="166"/>
      <c r="I42" s="166"/>
    </row>
    <row r="49" spans="3:8" x14ac:dyDescent="0.2">
      <c r="C49" s="283" t="s">
        <v>453</v>
      </c>
      <c r="D49" s="283"/>
      <c r="G49" s="284"/>
      <c r="H49" s="284"/>
    </row>
    <row r="50" spans="3:8" x14ac:dyDescent="0.2">
      <c r="C50" s="283" t="s">
        <v>454</v>
      </c>
      <c r="D50" s="283"/>
      <c r="G50" s="283" t="s">
        <v>193</v>
      </c>
      <c r="H50" s="283"/>
    </row>
    <row r="51" spans="3:8" x14ac:dyDescent="0.2">
      <c r="C51" s="283" t="s">
        <v>459</v>
      </c>
      <c r="D51" s="283"/>
      <c r="G51" s="283" t="s">
        <v>194</v>
      </c>
      <c r="H51" s="283"/>
    </row>
  </sheetData>
  <sheetProtection formatCells="0" formatColumns="0" formatRows="0" insertRows="0" deleteRows="0" autoFilter="0"/>
  <mergeCells count="14">
    <mergeCell ref="G49:H49"/>
    <mergeCell ref="G50:H50"/>
    <mergeCell ref="G51:H51"/>
    <mergeCell ref="C49:D49"/>
    <mergeCell ref="C50:D50"/>
    <mergeCell ref="C51:D51"/>
    <mergeCell ref="B22:C24"/>
    <mergeCell ref="D22:H22"/>
    <mergeCell ref="I22:I23"/>
    <mergeCell ref="B1:I1"/>
    <mergeCell ref="B3:C5"/>
    <mergeCell ref="D3:H3"/>
    <mergeCell ref="I3:I4"/>
    <mergeCell ref="B21:I21"/>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7"/>
  <sheetViews>
    <sheetView showGridLines="0" workbookViewId="0">
      <selection sqref="A1:H1"/>
    </sheetView>
  </sheetViews>
  <sheetFormatPr baseColWidth="10" defaultColWidth="10.28515625" defaultRowHeight="11.25" x14ac:dyDescent="0.2"/>
  <cols>
    <col min="1" max="1" width="5" style="152" customWidth="1"/>
    <col min="2" max="2" width="53.85546875" style="152" customWidth="1"/>
    <col min="3" max="3" width="15.7109375" style="152" customWidth="1"/>
    <col min="4" max="4" width="17" style="152" customWidth="1"/>
    <col min="5" max="8" width="15.7109375" style="152" customWidth="1"/>
    <col min="9" max="9" width="10.28515625" style="152"/>
    <col min="10" max="10" width="10.85546875" style="152" bestFit="1" customWidth="1"/>
    <col min="11" max="16384" width="10.28515625" style="152"/>
  </cols>
  <sheetData>
    <row r="1" spans="1:8" ht="50.1" customHeight="1" x14ac:dyDescent="0.2">
      <c r="A1" s="291" t="s">
        <v>466</v>
      </c>
      <c r="B1" s="292"/>
      <c r="C1" s="292"/>
      <c r="D1" s="292"/>
      <c r="E1" s="292"/>
      <c r="F1" s="292"/>
      <c r="G1" s="292"/>
      <c r="H1" s="293"/>
    </row>
    <row r="2" spans="1:8" x14ac:dyDescent="0.2">
      <c r="A2" s="285" t="s">
        <v>231</v>
      </c>
      <c r="B2" s="286"/>
      <c r="C2" s="291" t="s">
        <v>201</v>
      </c>
      <c r="D2" s="292"/>
      <c r="E2" s="292"/>
      <c r="F2" s="292"/>
      <c r="G2" s="293"/>
      <c r="H2" s="294" t="s">
        <v>202</v>
      </c>
    </row>
    <row r="3" spans="1:8" ht="24.95" customHeight="1" x14ac:dyDescent="0.2">
      <c r="A3" s="287"/>
      <c r="B3" s="288"/>
      <c r="C3" s="153" t="s">
        <v>205</v>
      </c>
      <c r="D3" s="153" t="s">
        <v>206</v>
      </c>
      <c r="E3" s="153" t="s">
        <v>207</v>
      </c>
      <c r="F3" s="153" t="s">
        <v>209</v>
      </c>
      <c r="G3" s="153" t="s">
        <v>211</v>
      </c>
      <c r="H3" s="295"/>
    </row>
    <row r="4" spans="1:8" x14ac:dyDescent="0.2">
      <c r="A4" s="289"/>
      <c r="B4" s="290"/>
      <c r="C4" s="154">
        <v>1</v>
      </c>
      <c r="D4" s="154">
        <v>2</v>
      </c>
      <c r="E4" s="154" t="s">
        <v>214</v>
      </c>
      <c r="F4" s="154">
        <v>4</v>
      </c>
      <c r="G4" s="154">
        <v>5</v>
      </c>
      <c r="H4" s="154" t="s">
        <v>359</v>
      </c>
    </row>
    <row r="5" spans="1:8" x14ac:dyDescent="0.2">
      <c r="A5" s="249" t="s">
        <v>330</v>
      </c>
      <c r="B5" s="155"/>
      <c r="C5" s="248">
        <f>SUM(C6:C12)</f>
        <v>38265539.560000002</v>
      </c>
      <c r="D5" s="248">
        <f t="shared" ref="D5:E5" si="0">SUM(D6:D12)</f>
        <v>34729060.899999999</v>
      </c>
      <c r="E5" s="248">
        <f t="shared" si="0"/>
        <v>72994600.459999993</v>
      </c>
      <c r="F5" s="248">
        <f t="shared" ref="F5" si="1">SUM(F6:F12)</f>
        <v>18030937.550000004</v>
      </c>
      <c r="G5" s="248">
        <f t="shared" ref="G5" si="2">SUM(G6:G12)</f>
        <v>18030937.550000004</v>
      </c>
      <c r="H5" s="247">
        <f>E5-F5</f>
        <v>54963662.909999989</v>
      </c>
    </row>
    <row r="6" spans="1:8" x14ac:dyDescent="0.2">
      <c r="A6" s="157"/>
      <c r="B6" s="158" t="s">
        <v>360</v>
      </c>
      <c r="C6" s="159">
        <v>7618137.1699999999</v>
      </c>
      <c r="D6" s="159">
        <v>7618137.1699999999</v>
      </c>
      <c r="E6" s="159">
        <f>C6+D6</f>
        <v>15236274.34</v>
      </c>
      <c r="F6" s="159">
        <v>3376990.72</v>
      </c>
      <c r="G6" s="159">
        <v>3376990.72</v>
      </c>
      <c r="H6" s="159">
        <f t="shared" ref="H6:H12" si="3">E6-F6</f>
        <v>11859283.619999999</v>
      </c>
    </row>
    <row r="7" spans="1:8" x14ac:dyDescent="0.2">
      <c r="A7" s="157"/>
      <c r="B7" s="158" t="s">
        <v>331</v>
      </c>
      <c r="C7" s="159">
        <v>10993031</v>
      </c>
      <c r="D7" s="159">
        <v>8467670.1999999993</v>
      </c>
      <c r="E7" s="159">
        <f t="shared" ref="E7:E12" si="4">C7+D7</f>
        <v>19460701.199999999</v>
      </c>
      <c r="F7" s="159">
        <v>6698091.9800000004</v>
      </c>
      <c r="G7" s="159">
        <v>6698091.9800000004</v>
      </c>
      <c r="H7" s="159">
        <f t="shared" si="3"/>
        <v>12762609.219999999</v>
      </c>
    </row>
    <row r="8" spans="1:8" x14ac:dyDescent="0.2">
      <c r="A8" s="157"/>
      <c r="B8" s="158" t="s">
        <v>361</v>
      </c>
      <c r="C8" s="159">
        <v>4551040.0199999996</v>
      </c>
      <c r="D8" s="159">
        <v>4349922.16</v>
      </c>
      <c r="E8" s="159">
        <f t="shared" si="4"/>
        <v>8900962.1799999997</v>
      </c>
      <c r="F8" s="159">
        <v>77131.06</v>
      </c>
      <c r="G8" s="159">
        <v>77131.06</v>
      </c>
      <c r="H8" s="159">
        <f t="shared" si="3"/>
        <v>8823831.1199999992</v>
      </c>
    </row>
    <row r="9" spans="1:8" x14ac:dyDescent="0.2">
      <c r="A9" s="157"/>
      <c r="B9" s="158" t="s">
        <v>362</v>
      </c>
      <c r="C9" s="159">
        <v>6693633.1100000003</v>
      </c>
      <c r="D9" s="159">
        <v>6693633.1100000003</v>
      </c>
      <c r="E9" s="159">
        <f t="shared" si="4"/>
        <v>13387266.220000001</v>
      </c>
      <c r="F9" s="159">
        <v>3798771.92</v>
      </c>
      <c r="G9" s="159">
        <v>3798771.92</v>
      </c>
      <c r="H9" s="159">
        <f t="shared" si="3"/>
        <v>9588494.3000000007</v>
      </c>
    </row>
    <row r="10" spans="1:8" x14ac:dyDescent="0.2">
      <c r="A10" s="157"/>
      <c r="B10" s="158" t="s">
        <v>363</v>
      </c>
      <c r="C10" s="159">
        <v>7749698.2599999998</v>
      </c>
      <c r="D10" s="159">
        <v>7599698.2599999998</v>
      </c>
      <c r="E10" s="159">
        <f t="shared" si="4"/>
        <v>15349396.52</v>
      </c>
      <c r="F10" s="159">
        <v>3424905.36</v>
      </c>
      <c r="G10" s="159">
        <v>3424905.36</v>
      </c>
      <c r="H10" s="159">
        <f t="shared" si="3"/>
        <v>11924491.16</v>
      </c>
    </row>
    <row r="11" spans="1:8" x14ac:dyDescent="0.2">
      <c r="A11" s="157"/>
      <c r="B11" s="158" t="s">
        <v>364</v>
      </c>
      <c r="C11" s="159">
        <v>0</v>
      </c>
      <c r="D11" s="159">
        <v>0</v>
      </c>
      <c r="E11" s="159">
        <f t="shared" si="4"/>
        <v>0</v>
      </c>
      <c r="F11" s="159"/>
      <c r="G11" s="159"/>
      <c r="H11" s="159">
        <f t="shared" si="3"/>
        <v>0</v>
      </c>
    </row>
    <row r="12" spans="1:8" x14ac:dyDescent="0.2">
      <c r="A12" s="157"/>
      <c r="B12" s="158" t="s">
        <v>365</v>
      </c>
      <c r="C12" s="159">
        <v>660000</v>
      </c>
      <c r="D12" s="159">
        <v>0</v>
      </c>
      <c r="E12" s="159">
        <f t="shared" si="4"/>
        <v>660000</v>
      </c>
      <c r="F12" s="159">
        <v>655046.51</v>
      </c>
      <c r="G12" s="159">
        <v>655046.51</v>
      </c>
      <c r="H12" s="159">
        <f t="shared" si="3"/>
        <v>4953.4899999999907</v>
      </c>
    </row>
    <row r="13" spans="1:8" x14ac:dyDescent="0.2">
      <c r="A13" s="249" t="s">
        <v>366</v>
      </c>
      <c r="B13" s="155"/>
      <c r="C13" s="247">
        <f>SUM(C14:C22)</f>
        <v>4577186.040000001</v>
      </c>
      <c r="D13" s="247">
        <f t="shared" ref="D13:H13" si="5">SUM(D14:D22)</f>
        <v>2293555.83</v>
      </c>
      <c r="E13" s="247">
        <f t="shared" si="5"/>
        <v>6870741.870000001</v>
      </c>
      <c r="F13" s="247">
        <f t="shared" si="5"/>
        <v>297765.91000000003</v>
      </c>
      <c r="G13" s="247">
        <f t="shared" si="5"/>
        <v>297765.91000000003</v>
      </c>
      <c r="H13" s="247">
        <f t="shared" si="5"/>
        <v>6572975.96</v>
      </c>
    </row>
    <row r="14" spans="1:8" x14ac:dyDescent="0.2">
      <c r="A14" s="157"/>
      <c r="B14" s="158" t="s">
        <v>367</v>
      </c>
      <c r="C14" s="159">
        <v>1600887.84</v>
      </c>
      <c r="D14" s="159">
        <v>707877.38</v>
      </c>
      <c r="E14" s="159">
        <f>C14+D14</f>
        <v>2308765.2200000002</v>
      </c>
      <c r="F14" s="159">
        <v>44521.2</v>
      </c>
      <c r="G14" s="159">
        <v>44521.2</v>
      </c>
      <c r="H14" s="159">
        <f>E14-F14</f>
        <v>2264244.02</v>
      </c>
    </row>
    <row r="15" spans="1:8" x14ac:dyDescent="0.2">
      <c r="A15" s="157"/>
      <c r="B15" s="158" t="s">
        <v>368</v>
      </c>
      <c r="C15" s="159">
        <v>520613.03</v>
      </c>
      <c r="D15" s="159">
        <v>120278.03</v>
      </c>
      <c r="E15" s="159">
        <f t="shared" ref="E15:E22" si="6">C15+D15</f>
        <v>640891.06000000006</v>
      </c>
      <c r="F15" s="159">
        <v>50485.36</v>
      </c>
      <c r="G15" s="159">
        <v>50485.36</v>
      </c>
      <c r="H15" s="159">
        <f t="shared" ref="H15:H22" si="7">E15-F15</f>
        <v>590405.70000000007</v>
      </c>
    </row>
    <row r="16" spans="1:8" x14ac:dyDescent="0.2">
      <c r="A16" s="157"/>
      <c r="B16" s="158" t="s">
        <v>369</v>
      </c>
      <c r="C16" s="159">
        <v>3000</v>
      </c>
      <c r="D16" s="159">
        <v>0</v>
      </c>
      <c r="E16" s="159">
        <f t="shared" si="6"/>
        <v>3000</v>
      </c>
      <c r="F16" s="159">
        <v>0</v>
      </c>
      <c r="G16" s="159">
        <v>0</v>
      </c>
      <c r="H16" s="159">
        <f t="shared" si="7"/>
        <v>3000</v>
      </c>
    </row>
    <row r="17" spans="1:10" x14ac:dyDescent="0.2">
      <c r="A17" s="157"/>
      <c r="B17" s="158" t="s">
        <v>370</v>
      </c>
      <c r="C17" s="159">
        <v>752038.35</v>
      </c>
      <c r="D17" s="159">
        <v>529386.85</v>
      </c>
      <c r="E17" s="159">
        <f t="shared" si="6"/>
        <v>1281425.2</v>
      </c>
      <c r="F17" s="159">
        <v>3362.21</v>
      </c>
      <c r="G17" s="159">
        <v>3362.21</v>
      </c>
      <c r="H17" s="159">
        <f t="shared" si="7"/>
        <v>1278062.99</v>
      </c>
    </row>
    <row r="18" spans="1:10" x14ac:dyDescent="0.2">
      <c r="A18" s="157"/>
      <c r="B18" s="158" t="s">
        <v>371</v>
      </c>
      <c r="C18" s="159">
        <v>278174.51</v>
      </c>
      <c r="D18" s="159">
        <v>134604.23000000001</v>
      </c>
      <c r="E18" s="159">
        <f t="shared" si="6"/>
        <v>412778.74</v>
      </c>
      <c r="F18" s="159">
        <v>0</v>
      </c>
      <c r="G18" s="159">
        <v>0</v>
      </c>
      <c r="H18" s="159">
        <f t="shared" si="7"/>
        <v>412778.74</v>
      </c>
    </row>
    <row r="19" spans="1:10" x14ac:dyDescent="0.2">
      <c r="A19" s="157"/>
      <c r="B19" s="158" t="s">
        <v>332</v>
      </c>
      <c r="C19" s="159">
        <v>1012251.16</v>
      </c>
      <c r="D19" s="159">
        <v>624751.16</v>
      </c>
      <c r="E19" s="159">
        <f t="shared" si="6"/>
        <v>1637002.32</v>
      </c>
      <c r="F19" s="159">
        <v>188269.76</v>
      </c>
      <c r="G19" s="159">
        <v>188269.76</v>
      </c>
      <c r="H19" s="159">
        <f t="shared" si="7"/>
        <v>1448732.56</v>
      </c>
    </row>
    <row r="20" spans="1:10" x14ac:dyDescent="0.2">
      <c r="A20" s="157"/>
      <c r="B20" s="158" t="s">
        <v>372</v>
      </c>
      <c r="C20" s="159">
        <v>126844.17</v>
      </c>
      <c r="D20" s="159">
        <v>28244.17</v>
      </c>
      <c r="E20" s="159">
        <f t="shared" si="6"/>
        <v>155088.34</v>
      </c>
      <c r="F20" s="159">
        <v>0</v>
      </c>
      <c r="G20" s="159">
        <v>0</v>
      </c>
      <c r="H20" s="159">
        <f t="shared" si="7"/>
        <v>155088.34</v>
      </c>
    </row>
    <row r="21" spans="1:10" x14ac:dyDescent="0.2">
      <c r="A21" s="157"/>
      <c r="B21" s="158" t="s">
        <v>373</v>
      </c>
      <c r="C21" s="159">
        <v>0</v>
      </c>
      <c r="D21" s="159">
        <v>0</v>
      </c>
      <c r="E21" s="159">
        <f t="shared" si="6"/>
        <v>0</v>
      </c>
      <c r="F21" s="159">
        <v>0</v>
      </c>
      <c r="G21" s="159">
        <v>0</v>
      </c>
      <c r="H21" s="159">
        <f t="shared" si="7"/>
        <v>0</v>
      </c>
    </row>
    <row r="22" spans="1:10" x14ac:dyDescent="0.2">
      <c r="A22" s="157"/>
      <c r="B22" s="158" t="s">
        <v>374</v>
      </c>
      <c r="C22" s="159">
        <v>283376.98</v>
      </c>
      <c r="D22" s="159">
        <v>148414.01</v>
      </c>
      <c r="E22" s="159">
        <f t="shared" si="6"/>
        <v>431790.99</v>
      </c>
      <c r="F22" s="159">
        <v>11127.38</v>
      </c>
      <c r="G22" s="159">
        <v>11127.38</v>
      </c>
      <c r="H22" s="159">
        <f t="shared" si="7"/>
        <v>420663.61</v>
      </c>
    </row>
    <row r="23" spans="1:10" x14ac:dyDescent="0.2">
      <c r="A23" s="249" t="s">
        <v>333</v>
      </c>
      <c r="B23" s="155"/>
      <c r="C23" s="247">
        <f>SUM(C24:C32)</f>
        <v>17165498.43</v>
      </c>
      <c r="D23" s="247">
        <f t="shared" ref="D23:H23" si="8">SUM(D24:D32)</f>
        <v>5947202.9099999992</v>
      </c>
      <c r="E23" s="247">
        <f t="shared" si="8"/>
        <v>23112701.34</v>
      </c>
      <c r="F23" s="247">
        <f t="shared" si="8"/>
        <v>2539605.31</v>
      </c>
      <c r="G23" s="247">
        <f t="shared" si="8"/>
        <v>2539605.31</v>
      </c>
      <c r="H23" s="247">
        <f t="shared" si="8"/>
        <v>20573096.029999994</v>
      </c>
    </row>
    <row r="24" spans="1:10" x14ac:dyDescent="0.2">
      <c r="A24" s="157"/>
      <c r="B24" s="158" t="s">
        <v>334</v>
      </c>
      <c r="C24" s="159">
        <v>1982276.78</v>
      </c>
      <c r="D24" s="159">
        <v>906065.14</v>
      </c>
      <c r="E24" s="159">
        <f>C24+D24</f>
        <v>2888341.92</v>
      </c>
      <c r="F24" s="159">
        <v>685703.52</v>
      </c>
      <c r="G24" s="159">
        <v>685703.52</v>
      </c>
      <c r="H24" s="159">
        <f>E24-F24</f>
        <v>2202638.4</v>
      </c>
    </row>
    <row r="25" spans="1:10" x14ac:dyDescent="0.2">
      <c r="A25" s="157"/>
      <c r="B25" s="158" t="s">
        <v>375</v>
      </c>
      <c r="C25" s="159">
        <v>435056.8</v>
      </c>
      <c r="D25" s="159">
        <v>43556.800000000003</v>
      </c>
      <c r="E25" s="159">
        <f t="shared" ref="E25:E32" si="9">C25+D25</f>
        <v>478613.6</v>
      </c>
      <c r="F25" s="159">
        <v>0</v>
      </c>
      <c r="G25" s="159">
        <v>0</v>
      </c>
      <c r="H25" s="159">
        <f t="shared" ref="H25:H32" si="10">E25-F25</f>
        <v>478613.6</v>
      </c>
    </row>
    <row r="26" spans="1:10" x14ac:dyDescent="0.2">
      <c r="A26" s="157"/>
      <c r="B26" s="158" t="s">
        <v>376</v>
      </c>
      <c r="C26" s="159">
        <v>4766912.2699999996</v>
      </c>
      <c r="D26" s="159">
        <v>2306002.2799999998</v>
      </c>
      <c r="E26" s="159">
        <f t="shared" si="9"/>
        <v>7072914.5499999989</v>
      </c>
      <c r="F26" s="159">
        <v>762691.56</v>
      </c>
      <c r="G26" s="159">
        <v>762691.56</v>
      </c>
      <c r="H26" s="159">
        <f t="shared" si="10"/>
        <v>6310222.9899999984</v>
      </c>
    </row>
    <row r="27" spans="1:10" x14ac:dyDescent="0.2">
      <c r="A27" s="157"/>
      <c r="B27" s="158" t="s">
        <v>377</v>
      </c>
      <c r="C27" s="159">
        <v>662144.64</v>
      </c>
      <c r="D27" s="159">
        <v>229032.64</v>
      </c>
      <c r="E27" s="159">
        <f t="shared" si="9"/>
        <v>891177.28</v>
      </c>
      <c r="F27" s="159">
        <v>118083.51</v>
      </c>
      <c r="G27" s="159">
        <v>118083.51</v>
      </c>
      <c r="H27" s="159">
        <f t="shared" si="10"/>
        <v>773093.77</v>
      </c>
    </row>
    <row r="28" spans="1:10" x14ac:dyDescent="0.2">
      <c r="A28" s="157"/>
      <c r="B28" s="158" t="s">
        <v>378</v>
      </c>
      <c r="C28" s="159">
        <v>4784431.7</v>
      </c>
      <c r="D28" s="159">
        <v>1356241.33</v>
      </c>
      <c r="E28" s="159">
        <f t="shared" si="9"/>
        <v>6140673.0300000003</v>
      </c>
      <c r="F28" s="159">
        <v>453156.26</v>
      </c>
      <c r="G28" s="159">
        <v>453156.26</v>
      </c>
      <c r="H28" s="159">
        <f t="shared" si="10"/>
        <v>5687516.7700000005</v>
      </c>
    </row>
    <row r="29" spans="1:10" x14ac:dyDescent="0.2">
      <c r="A29" s="157"/>
      <c r="B29" s="158" t="s">
        <v>379</v>
      </c>
      <c r="C29" s="159">
        <v>410840.52</v>
      </c>
      <c r="D29" s="159">
        <v>89840.52</v>
      </c>
      <c r="E29" s="159">
        <f t="shared" si="9"/>
        <v>500681.04000000004</v>
      </c>
      <c r="F29" s="159">
        <v>55058.21</v>
      </c>
      <c r="G29" s="159">
        <v>55058.21</v>
      </c>
      <c r="H29" s="159">
        <f t="shared" si="10"/>
        <v>445622.83</v>
      </c>
      <c r="J29" s="260"/>
    </row>
    <row r="30" spans="1:10" x14ac:dyDescent="0.2">
      <c r="A30" s="157"/>
      <c r="B30" s="158" t="s">
        <v>380</v>
      </c>
      <c r="C30" s="159">
        <v>805590.85</v>
      </c>
      <c r="D30" s="159">
        <v>485528.83</v>
      </c>
      <c r="E30" s="159">
        <f t="shared" si="9"/>
        <v>1291119.68</v>
      </c>
      <c r="F30" s="159">
        <v>100863.08</v>
      </c>
      <c r="G30" s="159">
        <v>100863.08</v>
      </c>
      <c r="H30" s="159">
        <f t="shared" si="10"/>
        <v>1190256.5999999999</v>
      </c>
    </row>
    <row r="31" spans="1:10" x14ac:dyDescent="0.2">
      <c r="A31" s="157"/>
      <c r="B31" s="158" t="s">
        <v>335</v>
      </c>
      <c r="C31" s="159">
        <v>2137102.92</v>
      </c>
      <c r="D31" s="159">
        <v>71193.789999999994</v>
      </c>
      <c r="E31" s="159">
        <f t="shared" si="9"/>
        <v>2208296.71</v>
      </c>
      <c r="F31" s="159">
        <v>77969.789999999994</v>
      </c>
      <c r="G31" s="159">
        <v>77969.789999999994</v>
      </c>
      <c r="H31" s="159">
        <f t="shared" si="10"/>
        <v>2130326.92</v>
      </c>
    </row>
    <row r="32" spans="1:10" x14ac:dyDescent="0.2">
      <c r="A32" s="157"/>
      <c r="B32" s="158" t="s">
        <v>306</v>
      </c>
      <c r="C32" s="159">
        <v>1181141.95</v>
      </c>
      <c r="D32" s="159">
        <v>459741.58</v>
      </c>
      <c r="E32" s="159">
        <f t="shared" si="9"/>
        <v>1640883.53</v>
      </c>
      <c r="F32" s="159">
        <v>286079.38</v>
      </c>
      <c r="G32" s="159">
        <v>286079.38</v>
      </c>
      <c r="H32" s="159">
        <f t="shared" si="10"/>
        <v>1354804.15</v>
      </c>
    </row>
    <row r="33" spans="1:10" x14ac:dyDescent="0.2">
      <c r="A33" s="249" t="s">
        <v>381</v>
      </c>
      <c r="B33" s="155"/>
      <c r="C33" s="247">
        <f>SUM(C34:C42)</f>
        <v>710000</v>
      </c>
      <c r="D33" s="247">
        <f t="shared" ref="D33:H33" si="11">SUM(D34:D42)</f>
        <v>41584.71</v>
      </c>
      <c r="E33" s="247">
        <f t="shared" si="11"/>
        <v>751584.71</v>
      </c>
      <c r="F33" s="247">
        <f t="shared" si="11"/>
        <v>119600</v>
      </c>
      <c r="G33" s="247">
        <f t="shared" si="11"/>
        <v>119600</v>
      </c>
      <c r="H33" s="247">
        <f t="shared" si="11"/>
        <v>631984.71</v>
      </c>
    </row>
    <row r="34" spans="1:10" hidden="1" x14ac:dyDescent="0.2">
      <c r="A34" s="157"/>
      <c r="B34" s="158" t="s">
        <v>382</v>
      </c>
      <c r="C34" s="159">
        <v>0</v>
      </c>
      <c r="D34" s="159">
        <v>0</v>
      </c>
      <c r="E34" s="159">
        <v>0</v>
      </c>
      <c r="F34" s="159">
        <v>0</v>
      </c>
      <c r="G34" s="159">
        <v>0</v>
      </c>
      <c r="H34" s="159">
        <f>E34-F34</f>
        <v>0</v>
      </c>
    </row>
    <row r="35" spans="1:10" hidden="1" x14ac:dyDescent="0.2">
      <c r="A35" s="157"/>
      <c r="B35" s="158" t="s">
        <v>383</v>
      </c>
      <c r="C35" s="159">
        <v>0</v>
      </c>
      <c r="D35" s="159">
        <v>0</v>
      </c>
      <c r="E35" s="159">
        <v>0</v>
      </c>
      <c r="F35" s="159">
        <v>0</v>
      </c>
      <c r="G35" s="159">
        <v>0</v>
      </c>
      <c r="H35" s="159">
        <f t="shared" ref="H35:H42" si="12">E35-F35</f>
        <v>0</v>
      </c>
    </row>
    <row r="36" spans="1:10" hidden="1" x14ac:dyDescent="0.2">
      <c r="A36" s="157"/>
      <c r="B36" s="158" t="s">
        <v>337</v>
      </c>
      <c r="C36" s="159">
        <v>0</v>
      </c>
      <c r="D36" s="159">
        <v>0</v>
      </c>
      <c r="E36" s="159">
        <v>0</v>
      </c>
      <c r="F36" s="159">
        <v>0</v>
      </c>
      <c r="G36" s="159">
        <v>0</v>
      </c>
      <c r="H36" s="159">
        <f t="shared" si="12"/>
        <v>0</v>
      </c>
    </row>
    <row r="37" spans="1:10" x14ac:dyDescent="0.2">
      <c r="A37" s="157"/>
      <c r="B37" s="158" t="s">
        <v>384</v>
      </c>
      <c r="C37" s="159">
        <v>710000</v>
      </c>
      <c r="D37" s="159">
        <v>41584.71</v>
      </c>
      <c r="E37" s="159">
        <f>C37+D37</f>
        <v>751584.71</v>
      </c>
      <c r="F37" s="159">
        <v>119600</v>
      </c>
      <c r="G37" s="159">
        <v>119600</v>
      </c>
      <c r="H37" s="159">
        <f t="shared" si="12"/>
        <v>631984.71</v>
      </c>
      <c r="J37" s="260"/>
    </row>
    <row r="38" spans="1:10" ht="11.25" hidden="1" customHeight="1" x14ac:dyDescent="0.2">
      <c r="A38" s="157"/>
      <c r="B38" s="158" t="s">
        <v>385</v>
      </c>
      <c r="C38" s="159">
        <v>0</v>
      </c>
      <c r="D38" s="159">
        <v>0</v>
      </c>
      <c r="E38" s="159">
        <v>0</v>
      </c>
      <c r="F38" s="159">
        <v>0</v>
      </c>
      <c r="G38" s="159">
        <v>0</v>
      </c>
      <c r="H38" s="159">
        <f t="shared" si="12"/>
        <v>0</v>
      </c>
      <c r="J38" s="260"/>
    </row>
    <row r="39" spans="1:10" ht="11.25" hidden="1" customHeight="1" x14ac:dyDescent="0.2">
      <c r="A39" s="157"/>
      <c r="B39" s="158" t="s">
        <v>386</v>
      </c>
      <c r="C39" s="159">
        <v>0</v>
      </c>
      <c r="D39" s="159">
        <v>0</v>
      </c>
      <c r="E39" s="159">
        <v>0</v>
      </c>
      <c r="F39" s="159">
        <v>0</v>
      </c>
      <c r="G39" s="159">
        <v>0</v>
      </c>
      <c r="H39" s="159">
        <f t="shared" si="12"/>
        <v>0</v>
      </c>
      <c r="J39" s="260"/>
    </row>
    <row r="40" spans="1:10" ht="11.25" hidden="1" customHeight="1" x14ac:dyDescent="0.2">
      <c r="A40" s="157"/>
      <c r="B40" s="158" t="s">
        <v>387</v>
      </c>
      <c r="C40" s="159">
        <v>0</v>
      </c>
      <c r="D40" s="159">
        <v>0</v>
      </c>
      <c r="E40" s="159">
        <v>0</v>
      </c>
      <c r="F40" s="159">
        <v>0</v>
      </c>
      <c r="G40" s="159">
        <v>0</v>
      </c>
      <c r="H40" s="159">
        <f t="shared" si="12"/>
        <v>0</v>
      </c>
      <c r="J40" s="260"/>
    </row>
    <row r="41" spans="1:10" hidden="1" x14ac:dyDescent="0.2">
      <c r="A41" s="157"/>
      <c r="B41" s="158" t="s">
        <v>388</v>
      </c>
      <c r="C41" s="159">
        <v>0</v>
      </c>
      <c r="D41" s="159">
        <v>0</v>
      </c>
      <c r="E41" s="159">
        <v>0</v>
      </c>
      <c r="F41" s="159">
        <v>0</v>
      </c>
      <c r="G41" s="159">
        <v>0</v>
      </c>
      <c r="H41" s="159">
        <f t="shared" si="12"/>
        <v>0</v>
      </c>
    </row>
    <row r="42" spans="1:10" hidden="1" x14ac:dyDescent="0.2">
      <c r="A42" s="157"/>
      <c r="B42" s="158" t="s">
        <v>389</v>
      </c>
      <c r="C42" s="159">
        <v>0</v>
      </c>
      <c r="D42" s="159">
        <v>0</v>
      </c>
      <c r="E42" s="159">
        <v>0</v>
      </c>
      <c r="F42" s="159">
        <v>0</v>
      </c>
      <c r="G42" s="159">
        <v>0</v>
      </c>
      <c r="H42" s="159">
        <f t="shared" si="12"/>
        <v>0</v>
      </c>
    </row>
    <row r="43" spans="1:10" x14ac:dyDescent="0.2">
      <c r="A43" s="249" t="s">
        <v>390</v>
      </c>
      <c r="B43" s="155"/>
      <c r="C43" s="247">
        <f>SUM(C44:C52)</f>
        <v>928440</v>
      </c>
      <c r="D43" s="247">
        <f t="shared" ref="D43:G43" si="13">SUM(D44:D52)</f>
        <v>0</v>
      </c>
      <c r="E43" s="247">
        <f t="shared" si="13"/>
        <v>928440</v>
      </c>
      <c r="F43" s="247">
        <f t="shared" si="13"/>
        <v>0</v>
      </c>
      <c r="G43" s="247">
        <f t="shared" si="13"/>
        <v>0</v>
      </c>
      <c r="H43" s="247">
        <f>SUM(H44:H52)</f>
        <v>928440</v>
      </c>
    </row>
    <row r="44" spans="1:10" x14ac:dyDescent="0.2">
      <c r="A44" s="157"/>
      <c r="B44" s="158" t="s">
        <v>391</v>
      </c>
      <c r="C44" s="159">
        <v>556940</v>
      </c>
      <c r="D44" s="159">
        <v>0</v>
      </c>
      <c r="E44" s="159">
        <f>C44+D44</f>
        <v>556940</v>
      </c>
      <c r="F44" s="159">
        <v>0</v>
      </c>
      <c r="G44" s="159">
        <v>0</v>
      </c>
      <c r="H44" s="159">
        <f>E44-F44</f>
        <v>556940</v>
      </c>
    </row>
    <row r="45" spans="1:10" x14ac:dyDescent="0.2">
      <c r="A45" s="157"/>
      <c r="B45" s="158" t="s">
        <v>392</v>
      </c>
      <c r="C45" s="159">
        <v>0</v>
      </c>
      <c r="D45" s="159">
        <v>0</v>
      </c>
      <c r="E45" s="159">
        <f t="shared" ref="E45:E56" si="14">C45+D45</f>
        <v>0</v>
      </c>
      <c r="F45" s="159">
        <v>0</v>
      </c>
      <c r="G45" s="159">
        <v>0</v>
      </c>
      <c r="H45" s="159">
        <f t="shared" ref="H45:H56" si="15">E45-F45</f>
        <v>0</v>
      </c>
    </row>
    <row r="46" spans="1:10" x14ac:dyDescent="0.2">
      <c r="A46" s="157"/>
      <c r="B46" s="158" t="s">
        <v>393</v>
      </c>
      <c r="C46" s="159">
        <v>8000</v>
      </c>
      <c r="D46" s="159">
        <v>0</v>
      </c>
      <c r="E46" s="159">
        <f t="shared" si="14"/>
        <v>8000</v>
      </c>
      <c r="F46" s="159">
        <v>0</v>
      </c>
      <c r="G46" s="159">
        <v>0</v>
      </c>
      <c r="H46" s="159">
        <f t="shared" si="15"/>
        <v>8000</v>
      </c>
    </row>
    <row r="47" spans="1:10" x14ac:dyDescent="0.2">
      <c r="A47" s="157"/>
      <c r="B47" s="158" t="s">
        <v>394</v>
      </c>
      <c r="C47" s="159">
        <v>0</v>
      </c>
      <c r="D47" s="159">
        <v>0</v>
      </c>
      <c r="E47" s="159">
        <f t="shared" si="14"/>
        <v>0</v>
      </c>
      <c r="F47" s="159">
        <v>0</v>
      </c>
      <c r="G47" s="159">
        <v>0</v>
      </c>
      <c r="H47" s="159">
        <f t="shared" si="15"/>
        <v>0</v>
      </c>
    </row>
    <row r="48" spans="1:10" x14ac:dyDescent="0.2">
      <c r="A48" s="157"/>
      <c r="B48" s="158" t="s">
        <v>395</v>
      </c>
      <c r="C48" s="159">
        <v>0</v>
      </c>
      <c r="D48" s="159">
        <v>0</v>
      </c>
      <c r="E48" s="159">
        <f t="shared" si="14"/>
        <v>0</v>
      </c>
      <c r="F48" s="159">
        <v>0</v>
      </c>
      <c r="G48" s="159">
        <v>0</v>
      </c>
      <c r="H48" s="159">
        <f t="shared" si="15"/>
        <v>0</v>
      </c>
    </row>
    <row r="49" spans="1:8" x14ac:dyDescent="0.2">
      <c r="A49" s="157"/>
      <c r="B49" s="158" t="s">
        <v>396</v>
      </c>
      <c r="C49" s="159">
        <v>363500</v>
      </c>
      <c r="D49" s="159">
        <v>0</v>
      </c>
      <c r="E49" s="159">
        <f t="shared" si="14"/>
        <v>363500</v>
      </c>
      <c r="F49" s="159">
        <v>0</v>
      </c>
      <c r="G49" s="159">
        <v>0</v>
      </c>
      <c r="H49" s="159">
        <f t="shared" si="15"/>
        <v>363500</v>
      </c>
    </row>
    <row r="50" spans="1:8" x14ac:dyDescent="0.2">
      <c r="A50" s="157"/>
      <c r="B50" s="158" t="s">
        <v>397</v>
      </c>
      <c r="C50" s="159">
        <v>0</v>
      </c>
      <c r="D50" s="159">
        <v>0</v>
      </c>
      <c r="E50" s="159">
        <f t="shared" si="14"/>
        <v>0</v>
      </c>
      <c r="F50" s="159">
        <v>0</v>
      </c>
      <c r="G50" s="159">
        <v>0</v>
      </c>
      <c r="H50" s="159">
        <f t="shared" si="15"/>
        <v>0</v>
      </c>
    </row>
    <row r="51" spans="1:8" x14ac:dyDescent="0.2">
      <c r="A51" s="157"/>
      <c r="B51" s="158" t="s">
        <v>398</v>
      </c>
      <c r="C51" s="159">
        <v>0</v>
      </c>
      <c r="D51" s="159">
        <v>0</v>
      </c>
      <c r="E51" s="159">
        <f t="shared" si="14"/>
        <v>0</v>
      </c>
      <c r="F51" s="159">
        <v>0</v>
      </c>
      <c r="G51" s="159">
        <v>0</v>
      </c>
      <c r="H51" s="159">
        <f t="shared" si="15"/>
        <v>0</v>
      </c>
    </row>
    <row r="52" spans="1:8" x14ac:dyDescent="0.2">
      <c r="A52" s="157"/>
      <c r="B52" s="158" t="s">
        <v>399</v>
      </c>
      <c r="C52" s="159">
        <v>0</v>
      </c>
      <c r="D52" s="159">
        <v>0</v>
      </c>
      <c r="E52" s="159">
        <f t="shared" si="14"/>
        <v>0</v>
      </c>
      <c r="F52" s="159">
        <v>0</v>
      </c>
      <c r="G52" s="159">
        <v>0</v>
      </c>
      <c r="H52" s="159">
        <f t="shared" si="15"/>
        <v>0</v>
      </c>
    </row>
    <row r="53" spans="1:8" hidden="1" x14ac:dyDescent="0.2">
      <c r="A53" s="249" t="s">
        <v>400</v>
      </c>
      <c r="B53" s="155"/>
      <c r="C53" s="247">
        <v>0</v>
      </c>
      <c r="D53" s="247">
        <v>0</v>
      </c>
      <c r="E53" s="159">
        <f t="shared" si="14"/>
        <v>0</v>
      </c>
      <c r="F53" s="247">
        <v>0</v>
      </c>
      <c r="G53" s="247">
        <v>0</v>
      </c>
      <c r="H53" s="159">
        <f t="shared" si="15"/>
        <v>0</v>
      </c>
    </row>
    <row r="54" spans="1:8" hidden="1" x14ac:dyDescent="0.2">
      <c r="A54" s="157"/>
      <c r="B54" s="158" t="s">
        <v>401</v>
      </c>
      <c r="C54" s="159">
        <v>0</v>
      </c>
      <c r="D54" s="159">
        <v>0</v>
      </c>
      <c r="E54" s="159">
        <f t="shared" si="14"/>
        <v>0</v>
      </c>
      <c r="F54" s="159">
        <v>0</v>
      </c>
      <c r="G54" s="159">
        <v>0</v>
      </c>
      <c r="H54" s="159">
        <f t="shared" si="15"/>
        <v>0</v>
      </c>
    </row>
    <row r="55" spans="1:8" hidden="1" x14ac:dyDescent="0.2">
      <c r="A55" s="157"/>
      <c r="B55" s="158" t="s">
        <v>402</v>
      </c>
      <c r="C55" s="159">
        <v>0</v>
      </c>
      <c r="D55" s="159">
        <v>0</v>
      </c>
      <c r="E55" s="159">
        <f t="shared" si="14"/>
        <v>0</v>
      </c>
      <c r="F55" s="159">
        <v>0</v>
      </c>
      <c r="G55" s="159">
        <v>0</v>
      </c>
      <c r="H55" s="159">
        <f t="shared" si="15"/>
        <v>0</v>
      </c>
    </row>
    <row r="56" spans="1:8" hidden="1" x14ac:dyDescent="0.2">
      <c r="A56" s="157"/>
      <c r="B56" s="158" t="s">
        <v>403</v>
      </c>
      <c r="C56" s="159">
        <v>0</v>
      </c>
      <c r="D56" s="159">
        <v>0</v>
      </c>
      <c r="E56" s="159">
        <f t="shared" si="14"/>
        <v>0</v>
      </c>
      <c r="F56" s="159">
        <v>0</v>
      </c>
      <c r="G56" s="159">
        <v>0</v>
      </c>
      <c r="H56" s="159">
        <f t="shared" si="15"/>
        <v>0</v>
      </c>
    </row>
    <row r="57" spans="1:8" x14ac:dyDescent="0.2">
      <c r="A57" s="249" t="s">
        <v>404</v>
      </c>
      <c r="B57" s="155"/>
      <c r="C57" s="247">
        <v>2435887.02</v>
      </c>
      <c r="D57" s="247">
        <f>D64</f>
        <v>0</v>
      </c>
      <c r="E57" s="247">
        <f>C57+D57</f>
        <v>2435887.02</v>
      </c>
      <c r="F57" s="247">
        <v>0</v>
      </c>
      <c r="G57" s="247">
        <v>0</v>
      </c>
      <c r="H57" s="247">
        <f>SUM(H64)</f>
        <v>2134867.7000000002</v>
      </c>
    </row>
    <row r="58" spans="1:8" hidden="1" x14ac:dyDescent="0.2">
      <c r="A58" s="157"/>
      <c r="B58" s="158" t="s">
        <v>405</v>
      </c>
      <c r="C58" s="159">
        <v>0</v>
      </c>
      <c r="D58" s="159">
        <v>0</v>
      </c>
      <c r="E58" s="159">
        <v>0</v>
      </c>
      <c r="F58" s="159">
        <v>0</v>
      </c>
      <c r="G58" s="159">
        <v>0</v>
      </c>
      <c r="H58" s="159">
        <v>0</v>
      </c>
    </row>
    <row r="59" spans="1:8" hidden="1" x14ac:dyDescent="0.2">
      <c r="A59" s="157"/>
      <c r="B59" s="158" t="s">
        <v>406</v>
      </c>
      <c r="C59" s="159">
        <v>0</v>
      </c>
      <c r="D59" s="159">
        <v>0</v>
      </c>
      <c r="E59" s="159">
        <v>0</v>
      </c>
      <c r="F59" s="159">
        <v>0</v>
      </c>
      <c r="G59" s="159">
        <v>0</v>
      </c>
      <c r="H59" s="159">
        <v>0</v>
      </c>
    </row>
    <row r="60" spans="1:8" hidden="1" x14ac:dyDescent="0.2">
      <c r="A60" s="157"/>
      <c r="B60" s="158" t="s">
        <v>407</v>
      </c>
      <c r="C60" s="159">
        <v>0</v>
      </c>
      <c r="D60" s="159">
        <v>0</v>
      </c>
      <c r="E60" s="159">
        <v>0</v>
      </c>
      <c r="F60" s="159">
        <v>0</v>
      </c>
      <c r="G60" s="159">
        <v>0</v>
      </c>
      <c r="H60" s="159">
        <v>0</v>
      </c>
    </row>
    <row r="61" spans="1:8" hidden="1" x14ac:dyDescent="0.2">
      <c r="A61" s="157"/>
      <c r="B61" s="158" t="s">
        <v>408</v>
      </c>
      <c r="C61" s="159">
        <v>0</v>
      </c>
      <c r="D61" s="159">
        <v>0</v>
      </c>
      <c r="E61" s="159">
        <v>0</v>
      </c>
      <c r="F61" s="159">
        <v>0</v>
      </c>
      <c r="G61" s="159">
        <v>0</v>
      </c>
      <c r="H61" s="159">
        <v>0</v>
      </c>
    </row>
    <row r="62" spans="1:8" hidden="1" x14ac:dyDescent="0.2">
      <c r="A62" s="157"/>
      <c r="B62" s="158" t="s">
        <v>409</v>
      </c>
      <c r="C62" s="159">
        <v>0</v>
      </c>
      <c r="D62" s="159">
        <v>0</v>
      </c>
      <c r="E62" s="159">
        <v>0</v>
      </c>
      <c r="F62" s="159">
        <v>0</v>
      </c>
      <c r="G62" s="159">
        <v>0</v>
      </c>
      <c r="H62" s="159">
        <v>0</v>
      </c>
    </row>
    <row r="63" spans="1:8" hidden="1" x14ac:dyDescent="0.2">
      <c r="A63" s="157"/>
      <c r="B63" s="158" t="s">
        <v>410</v>
      </c>
      <c r="C63" s="159">
        <v>0</v>
      </c>
      <c r="D63" s="159">
        <v>0</v>
      </c>
      <c r="E63" s="159">
        <v>0</v>
      </c>
      <c r="F63" s="159">
        <v>0</v>
      </c>
      <c r="G63" s="159">
        <v>0</v>
      </c>
      <c r="H63" s="159">
        <v>0</v>
      </c>
    </row>
    <row r="64" spans="1:8" x14ac:dyDescent="0.2">
      <c r="A64" s="157"/>
      <c r="B64" s="158" t="s">
        <v>411</v>
      </c>
      <c r="C64" s="159">
        <v>2134867.7000000002</v>
      </c>
      <c r="D64" s="159">
        <v>0</v>
      </c>
      <c r="E64" s="159">
        <f>C64+D64</f>
        <v>2134867.7000000002</v>
      </c>
      <c r="F64" s="159">
        <v>0</v>
      </c>
      <c r="G64" s="159">
        <v>0</v>
      </c>
      <c r="H64" s="159">
        <f t="shared" ref="H64" si="16">E64-F64</f>
        <v>2134867.7000000002</v>
      </c>
    </row>
    <row r="65" spans="1:8" hidden="1" x14ac:dyDescent="0.2">
      <c r="A65" s="249" t="s">
        <v>412</v>
      </c>
      <c r="B65" s="155"/>
      <c r="C65" s="247">
        <v>0</v>
      </c>
      <c r="D65" s="247">
        <v>0</v>
      </c>
      <c r="E65" s="247">
        <v>0</v>
      </c>
      <c r="F65" s="247">
        <v>0</v>
      </c>
      <c r="G65" s="247">
        <v>0</v>
      </c>
      <c r="H65" s="247">
        <v>0</v>
      </c>
    </row>
    <row r="66" spans="1:8" hidden="1" x14ac:dyDescent="0.2">
      <c r="A66" s="157"/>
      <c r="B66" s="158" t="s">
        <v>413</v>
      </c>
      <c r="C66" s="159">
        <v>0</v>
      </c>
      <c r="D66" s="159">
        <v>0</v>
      </c>
      <c r="E66" s="159">
        <v>0</v>
      </c>
      <c r="F66" s="159">
        <v>0</v>
      </c>
      <c r="G66" s="159">
        <v>0</v>
      </c>
      <c r="H66" s="159">
        <v>0</v>
      </c>
    </row>
    <row r="67" spans="1:8" hidden="1" x14ac:dyDescent="0.2">
      <c r="A67" s="157"/>
      <c r="B67" s="158" t="s">
        <v>414</v>
      </c>
      <c r="C67" s="159">
        <v>0</v>
      </c>
      <c r="D67" s="159">
        <v>0</v>
      </c>
      <c r="E67" s="159">
        <v>0</v>
      </c>
      <c r="F67" s="159">
        <v>0</v>
      </c>
      <c r="G67" s="159">
        <v>0</v>
      </c>
      <c r="H67" s="159">
        <v>0</v>
      </c>
    </row>
    <row r="68" spans="1:8" hidden="1" x14ac:dyDescent="0.2">
      <c r="A68" s="157"/>
      <c r="B68" s="158" t="s">
        <v>415</v>
      </c>
      <c r="C68" s="159">
        <v>0</v>
      </c>
      <c r="D68" s="159">
        <v>0</v>
      </c>
      <c r="E68" s="159">
        <v>0</v>
      </c>
      <c r="F68" s="159">
        <v>0</v>
      </c>
      <c r="G68" s="159">
        <v>0</v>
      </c>
      <c r="H68" s="159">
        <v>0</v>
      </c>
    </row>
    <row r="69" spans="1:8" hidden="1" x14ac:dyDescent="0.2">
      <c r="A69" s="249" t="s">
        <v>416</v>
      </c>
      <c r="B69" s="155"/>
      <c r="C69" s="247">
        <v>0</v>
      </c>
      <c r="D69" s="247">
        <v>0</v>
      </c>
      <c r="E69" s="247">
        <v>0</v>
      </c>
      <c r="F69" s="247">
        <v>0</v>
      </c>
      <c r="G69" s="247">
        <v>0</v>
      </c>
      <c r="H69" s="247">
        <v>0</v>
      </c>
    </row>
    <row r="70" spans="1:8" hidden="1" x14ac:dyDescent="0.2">
      <c r="A70" s="157"/>
      <c r="B70" s="158" t="s">
        <v>417</v>
      </c>
      <c r="C70" s="159">
        <v>0</v>
      </c>
      <c r="D70" s="159">
        <v>0</v>
      </c>
      <c r="E70" s="159">
        <v>0</v>
      </c>
      <c r="F70" s="159">
        <v>0</v>
      </c>
      <c r="G70" s="159">
        <v>0</v>
      </c>
      <c r="H70" s="159">
        <v>0</v>
      </c>
    </row>
    <row r="71" spans="1:8" hidden="1" x14ac:dyDescent="0.2">
      <c r="A71" s="157"/>
      <c r="B71" s="158" t="s">
        <v>418</v>
      </c>
      <c r="C71" s="159">
        <v>0</v>
      </c>
      <c r="D71" s="159">
        <v>0</v>
      </c>
      <c r="E71" s="159">
        <v>0</v>
      </c>
      <c r="F71" s="159">
        <v>0</v>
      </c>
      <c r="G71" s="159">
        <v>0</v>
      </c>
      <c r="H71" s="159">
        <v>0</v>
      </c>
    </row>
    <row r="72" spans="1:8" hidden="1" x14ac:dyDescent="0.2">
      <c r="A72" s="157"/>
      <c r="B72" s="158" t="s">
        <v>419</v>
      </c>
      <c r="C72" s="159">
        <v>0</v>
      </c>
      <c r="D72" s="159">
        <v>0</v>
      </c>
      <c r="E72" s="159">
        <v>0</v>
      </c>
      <c r="F72" s="159">
        <v>0</v>
      </c>
      <c r="G72" s="159">
        <v>0</v>
      </c>
      <c r="H72" s="159">
        <v>0</v>
      </c>
    </row>
    <row r="73" spans="1:8" hidden="1" x14ac:dyDescent="0.2">
      <c r="A73" s="157"/>
      <c r="B73" s="158" t="s">
        <v>420</v>
      </c>
      <c r="C73" s="159">
        <v>0</v>
      </c>
      <c r="D73" s="159">
        <v>0</v>
      </c>
      <c r="E73" s="159">
        <v>0</v>
      </c>
      <c r="F73" s="159">
        <v>0</v>
      </c>
      <c r="G73" s="159">
        <v>0</v>
      </c>
      <c r="H73" s="159">
        <v>0</v>
      </c>
    </row>
    <row r="74" spans="1:8" hidden="1" x14ac:dyDescent="0.2">
      <c r="A74" s="157"/>
      <c r="B74" s="158" t="s">
        <v>421</v>
      </c>
      <c r="C74" s="159">
        <v>0</v>
      </c>
      <c r="D74" s="159">
        <v>0</v>
      </c>
      <c r="E74" s="159">
        <v>0</v>
      </c>
      <c r="F74" s="159">
        <v>0</v>
      </c>
      <c r="G74" s="159">
        <v>0</v>
      </c>
      <c r="H74" s="159">
        <v>0</v>
      </c>
    </row>
    <row r="75" spans="1:8" hidden="1" x14ac:dyDescent="0.2">
      <c r="A75" s="157"/>
      <c r="B75" s="158" t="s">
        <v>422</v>
      </c>
      <c r="C75" s="159">
        <v>0</v>
      </c>
      <c r="D75" s="159">
        <v>0</v>
      </c>
      <c r="E75" s="159">
        <v>0</v>
      </c>
      <c r="F75" s="159">
        <v>0</v>
      </c>
      <c r="G75" s="159">
        <v>0</v>
      </c>
      <c r="H75" s="159">
        <v>0</v>
      </c>
    </row>
    <row r="76" spans="1:8" hidden="1" x14ac:dyDescent="0.2">
      <c r="A76" s="160"/>
      <c r="B76" s="161" t="s">
        <v>423</v>
      </c>
      <c r="C76" s="162">
        <v>0</v>
      </c>
      <c r="D76" s="162">
        <v>0</v>
      </c>
      <c r="E76" s="162">
        <v>0</v>
      </c>
      <c r="F76" s="162">
        <v>0</v>
      </c>
      <c r="G76" s="162">
        <v>0</v>
      </c>
      <c r="H76" s="162">
        <v>0</v>
      </c>
    </row>
    <row r="77" spans="1:8" x14ac:dyDescent="0.2">
      <c r="A77" s="163"/>
      <c r="B77" s="164" t="s">
        <v>228</v>
      </c>
      <c r="C77" s="165">
        <f>C5+C13+C23+C33+C43+C57+C65+C69</f>
        <v>64082551.050000004</v>
      </c>
      <c r="D77" s="165">
        <f>D5+D13+D23+D33+D43+D57+D65+D69</f>
        <v>43011404.349999994</v>
      </c>
      <c r="E77" s="165">
        <f t="shared" ref="E77:G77" si="17">E5+E13+E23+E33+E43+E57+E65+E69</f>
        <v>107093955.39999999</v>
      </c>
      <c r="F77" s="165">
        <f t="shared" si="17"/>
        <v>20987908.770000003</v>
      </c>
      <c r="G77" s="165">
        <f t="shared" si="17"/>
        <v>20987908.770000003</v>
      </c>
      <c r="H77" s="165">
        <f>H5+H13+H23+H33+H43+H57+H65+H69</f>
        <v>85805027.309999973</v>
      </c>
    </row>
    <row r="79" spans="1:8" x14ac:dyDescent="0.2">
      <c r="A79" s="166" t="s">
        <v>229</v>
      </c>
      <c r="B79" s="166"/>
      <c r="C79" s="166"/>
      <c r="D79" s="166"/>
      <c r="E79" s="166"/>
      <c r="F79" s="166"/>
      <c r="G79" s="166"/>
      <c r="H79" s="166"/>
    </row>
    <row r="84" spans="2:7" x14ac:dyDescent="0.2">
      <c r="B84" s="250" t="s">
        <v>452</v>
      </c>
      <c r="F84" s="284"/>
      <c r="G84" s="284"/>
    </row>
    <row r="85" spans="2:7" x14ac:dyDescent="0.2">
      <c r="B85" s="283" t="s">
        <v>456</v>
      </c>
      <c r="C85" s="283"/>
      <c r="F85" s="296" t="s">
        <v>193</v>
      </c>
      <c r="G85" s="296"/>
    </row>
    <row r="86" spans="2:7" x14ac:dyDescent="0.2">
      <c r="B86" s="283" t="s">
        <v>459</v>
      </c>
      <c r="C86" s="283"/>
      <c r="F86" s="283" t="s">
        <v>194</v>
      </c>
      <c r="G86" s="283"/>
    </row>
    <row r="87" spans="2:7" x14ac:dyDescent="0.2">
      <c r="B87" s="167"/>
      <c r="F87" s="283"/>
      <c r="G87" s="283"/>
    </row>
  </sheetData>
  <sheetProtection formatCells="0" formatColumns="0" formatRows="0" autoFilter="0"/>
  <mergeCells count="10">
    <mergeCell ref="F87:G87"/>
    <mergeCell ref="B85:C85"/>
    <mergeCell ref="B86:C86"/>
    <mergeCell ref="F84:G84"/>
    <mergeCell ref="A1:H1"/>
    <mergeCell ref="A2:B4"/>
    <mergeCell ref="C2:G2"/>
    <mergeCell ref="H2:H3"/>
    <mergeCell ref="F85:G85"/>
    <mergeCell ref="F86:G86"/>
  </mergeCells>
  <printOptions horizontalCentered="1"/>
  <pageMargins left="0.70866141732283472" right="0.70866141732283472" top="0.39370078740157483" bottom="0.55118110236220474" header="0.31496062992125984" footer="0.31496062992125984"/>
  <pageSetup scale="79"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showGridLines="0" workbookViewId="0">
      <selection sqref="A1:H1"/>
    </sheetView>
  </sheetViews>
  <sheetFormatPr baseColWidth="10" defaultColWidth="10.28515625" defaultRowHeight="11.25" x14ac:dyDescent="0.2"/>
  <cols>
    <col min="1" max="1" width="2.42578125" style="152" customWidth="1"/>
    <col min="2" max="2" width="40.85546875" style="152" customWidth="1"/>
    <col min="3" max="8" width="15.7109375" style="152" customWidth="1"/>
    <col min="9" max="16384" width="10.28515625" style="152"/>
  </cols>
  <sheetData>
    <row r="1" spans="1:8" ht="50.1" customHeight="1" x14ac:dyDescent="0.2">
      <c r="A1" s="291" t="s">
        <v>465</v>
      </c>
      <c r="B1" s="292"/>
      <c r="C1" s="292"/>
      <c r="D1" s="292"/>
      <c r="E1" s="292"/>
      <c r="F1" s="292"/>
      <c r="G1" s="292"/>
      <c r="H1" s="293"/>
    </row>
    <row r="2" spans="1:8" x14ac:dyDescent="0.2">
      <c r="A2" s="285" t="s">
        <v>231</v>
      </c>
      <c r="B2" s="286"/>
      <c r="C2" s="291" t="s">
        <v>201</v>
      </c>
      <c r="D2" s="292"/>
      <c r="E2" s="292"/>
      <c r="F2" s="292"/>
      <c r="G2" s="293"/>
      <c r="H2" s="294" t="s">
        <v>202</v>
      </c>
    </row>
    <row r="3" spans="1:8" ht="24.95" customHeight="1" x14ac:dyDescent="0.2">
      <c r="A3" s="287"/>
      <c r="B3" s="288"/>
      <c r="C3" s="153" t="s">
        <v>205</v>
      </c>
      <c r="D3" s="153" t="s">
        <v>206</v>
      </c>
      <c r="E3" s="153" t="s">
        <v>207</v>
      </c>
      <c r="F3" s="153" t="s">
        <v>209</v>
      </c>
      <c r="G3" s="153" t="s">
        <v>211</v>
      </c>
      <c r="H3" s="295"/>
    </row>
    <row r="4" spans="1:8" x14ac:dyDescent="0.2">
      <c r="A4" s="289"/>
      <c r="B4" s="290"/>
      <c r="C4" s="154">
        <v>1</v>
      </c>
      <c r="D4" s="154">
        <v>2</v>
      </c>
      <c r="E4" s="154" t="s">
        <v>214</v>
      </c>
      <c r="F4" s="154">
        <v>4</v>
      </c>
      <c r="G4" s="154">
        <v>5</v>
      </c>
      <c r="H4" s="154" t="s">
        <v>359</v>
      </c>
    </row>
    <row r="5" spans="1:8" x14ac:dyDescent="0.2">
      <c r="A5" s="157"/>
      <c r="B5" s="186"/>
      <c r="C5" s="187"/>
      <c r="D5" s="187"/>
      <c r="E5" s="187"/>
      <c r="F5" s="187"/>
      <c r="G5" s="187"/>
      <c r="H5" s="187"/>
    </row>
    <row r="6" spans="1:8" x14ac:dyDescent="0.2">
      <c r="A6" s="157"/>
      <c r="B6" s="186" t="s">
        <v>328</v>
      </c>
      <c r="C6" s="188">
        <v>62853091.729999997</v>
      </c>
      <c r="D6" s="188">
        <v>43011404.350000001</v>
      </c>
      <c r="E6" s="188">
        <f>C6+D6</f>
        <v>105864496.08</v>
      </c>
      <c r="F6" s="188">
        <v>20987908.77</v>
      </c>
      <c r="G6" s="188">
        <v>20987908.77</v>
      </c>
      <c r="H6" s="188">
        <f>E6-F6</f>
        <v>84876587.310000002</v>
      </c>
    </row>
    <row r="7" spans="1:8" x14ac:dyDescent="0.2">
      <c r="A7" s="157"/>
      <c r="B7" s="186"/>
      <c r="C7" s="188"/>
      <c r="D7" s="188"/>
      <c r="E7" s="188"/>
      <c r="F7" s="189"/>
      <c r="G7" s="188"/>
      <c r="H7" s="188"/>
    </row>
    <row r="8" spans="1:8" x14ac:dyDescent="0.2">
      <c r="A8" s="157"/>
      <c r="B8" s="186" t="s">
        <v>329</v>
      </c>
      <c r="C8" s="188">
        <v>928440</v>
      </c>
      <c r="D8" s="188">
        <v>0</v>
      </c>
      <c r="E8" s="188">
        <f>C8+D8</f>
        <v>928440</v>
      </c>
      <c r="F8" s="188">
        <v>0</v>
      </c>
      <c r="G8" s="188">
        <v>0</v>
      </c>
      <c r="H8" s="188">
        <f>E8-F8</f>
        <v>928440</v>
      </c>
    </row>
    <row r="9" spans="1:8" x14ac:dyDescent="0.2">
      <c r="A9" s="157"/>
      <c r="B9" s="186"/>
      <c r="C9" s="189"/>
      <c r="D9" s="189"/>
      <c r="E9" s="189"/>
      <c r="F9" s="189"/>
      <c r="G9" s="189"/>
      <c r="H9" s="189"/>
    </row>
    <row r="10" spans="1:8" x14ac:dyDescent="0.2">
      <c r="A10" s="157"/>
      <c r="B10" s="186" t="s">
        <v>439</v>
      </c>
      <c r="C10" s="189"/>
      <c r="D10" s="189"/>
      <c r="E10" s="189"/>
      <c r="F10" s="189"/>
      <c r="G10" s="189"/>
      <c r="H10" s="189"/>
    </row>
    <row r="11" spans="1:8" x14ac:dyDescent="0.2">
      <c r="A11" s="157"/>
      <c r="B11" s="186"/>
      <c r="C11" s="189"/>
      <c r="D11" s="189"/>
      <c r="E11" s="189"/>
      <c r="F11" s="189"/>
      <c r="G11" s="189"/>
      <c r="H11" s="189"/>
    </row>
    <row r="12" spans="1:8" x14ac:dyDescent="0.2">
      <c r="A12" s="157"/>
      <c r="B12" s="186" t="s">
        <v>385</v>
      </c>
      <c r="C12" s="189"/>
      <c r="D12" s="189"/>
      <c r="E12" s="189"/>
      <c r="F12" s="189"/>
      <c r="G12" s="189"/>
      <c r="H12" s="189"/>
    </row>
    <row r="13" spans="1:8" x14ac:dyDescent="0.2">
      <c r="A13" s="157"/>
      <c r="B13" s="186"/>
      <c r="C13" s="189"/>
      <c r="D13" s="189"/>
      <c r="E13" s="189"/>
      <c r="F13" s="189"/>
      <c r="G13" s="189"/>
      <c r="H13" s="189"/>
    </row>
    <row r="14" spans="1:8" x14ac:dyDescent="0.2">
      <c r="A14" s="157"/>
      <c r="B14" s="186" t="s">
        <v>413</v>
      </c>
      <c r="C14" s="189"/>
      <c r="D14" s="189"/>
      <c r="E14" s="189"/>
      <c r="F14" s="189"/>
      <c r="G14" s="189"/>
      <c r="H14" s="189"/>
    </row>
    <row r="15" spans="1:8" x14ac:dyDescent="0.2">
      <c r="A15" s="160"/>
      <c r="B15" s="190"/>
      <c r="C15" s="191"/>
      <c r="D15" s="191"/>
      <c r="E15" s="191"/>
      <c r="F15" s="191"/>
      <c r="G15" s="191"/>
      <c r="H15" s="191"/>
    </row>
    <row r="16" spans="1:8" x14ac:dyDescent="0.2">
      <c r="A16" s="192"/>
      <c r="B16" s="164" t="s">
        <v>228</v>
      </c>
      <c r="C16" s="165">
        <f>C6+C8</f>
        <v>63781531.729999997</v>
      </c>
      <c r="D16" s="165">
        <f t="shared" ref="D16:H16" si="0">D6+D8</f>
        <v>43011404.350000001</v>
      </c>
      <c r="E16" s="165">
        <f t="shared" si="0"/>
        <v>106792936.08</v>
      </c>
      <c r="F16" s="165">
        <f t="shared" si="0"/>
        <v>20987908.77</v>
      </c>
      <c r="G16" s="165">
        <f t="shared" si="0"/>
        <v>20987908.77</v>
      </c>
      <c r="H16" s="165">
        <f t="shared" si="0"/>
        <v>85805027.310000002</v>
      </c>
    </row>
    <row r="18" spans="1:8" x14ac:dyDescent="0.2">
      <c r="A18" s="166" t="s">
        <v>229</v>
      </c>
      <c r="B18" s="166"/>
      <c r="C18" s="166"/>
      <c r="D18" s="166"/>
      <c r="E18" s="166"/>
      <c r="F18" s="166"/>
      <c r="G18" s="166"/>
      <c r="H18" s="166"/>
    </row>
    <row r="25" spans="1:8" x14ac:dyDescent="0.2">
      <c r="B25" s="297" t="s">
        <v>452</v>
      </c>
      <c r="C25" s="297"/>
      <c r="F25" s="284"/>
      <c r="G25" s="284"/>
    </row>
    <row r="26" spans="1:8" x14ac:dyDescent="0.2">
      <c r="B26" s="283" t="s">
        <v>456</v>
      </c>
      <c r="C26" s="283"/>
      <c r="F26" s="296" t="s">
        <v>193</v>
      </c>
      <c r="G26" s="296"/>
    </row>
    <row r="27" spans="1:8" x14ac:dyDescent="0.2">
      <c r="B27" s="283" t="s">
        <v>459</v>
      </c>
      <c r="C27" s="283"/>
      <c r="F27" s="283" t="s">
        <v>194</v>
      </c>
      <c r="G27" s="283"/>
    </row>
  </sheetData>
  <sheetProtection formatCells="0" formatColumns="0" formatRows="0" autoFilter="0"/>
  <mergeCells count="10">
    <mergeCell ref="A1:H1"/>
    <mergeCell ref="A2:B4"/>
    <mergeCell ref="C2:G2"/>
    <mergeCell ref="H2:H3"/>
    <mergeCell ref="B26:C26"/>
    <mergeCell ref="B27:C27"/>
    <mergeCell ref="F25:G25"/>
    <mergeCell ref="F26:G26"/>
    <mergeCell ref="F27:G27"/>
    <mergeCell ref="B25:C25"/>
  </mergeCells>
  <printOptions horizontalCentered="1"/>
  <pageMargins left="0.70866141732283472" right="0.70866141732283472" top="0.74803149606299213" bottom="0.74803149606299213" header="0.31496062992125984" footer="0.31496062992125984"/>
  <pageSetup scale="88"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showGridLines="0" workbookViewId="0">
      <selection sqref="A1:H1"/>
    </sheetView>
  </sheetViews>
  <sheetFormatPr baseColWidth="10" defaultColWidth="10.28515625" defaultRowHeight="11.25" x14ac:dyDescent="0.2"/>
  <cols>
    <col min="1" max="1" width="4.140625" style="193" customWidth="1"/>
    <col min="2" max="2" width="56.42578125" style="193" customWidth="1"/>
    <col min="3" max="4" width="15.7109375" style="193" customWidth="1"/>
    <col min="5" max="5" width="16.42578125" style="193" bestFit="1" customWidth="1"/>
    <col min="6" max="8" width="15.7109375" style="193" customWidth="1"/>
    <col min="9" max="16384" width="10.28515625" style="193"/>
  </cols>
  <sheetData>
    <row r="1" spans="1:8" ht="50.1" customHeight="1" x14ac:dyDescent="0.2">
      <c r="A1" s="291" t="s">
        <v>464</v>
      </c>
      <c r="B1" s="292"/>
      <c r="C1" s="292"/>
      <c r="D1" s="292"/>
      <c r="E1" s="292"/>
      <c r="F1" s="292"/>
      <c r="G1" s="292"/>
      <c r="H1" s="293"/>
    </row>
    <row r="2" spans="1:8" x14ac:dyDescent="0.2">
      <c r="A2" s="285" t="s">
        <v>231</v>
      </c>
      <c r="B2" s="286"/>
      <c r="C2" s="291" t="s">
        <v>201</v>
      </c>
      <c r="D2" s="292"/>
      <c r="E2" s="292"/>
      <c r="F2" s="292"/>
      <c r="G2" s="293"/>
      <c r="H2" s="294" t="s">
        <v>202</v>
      </c>
    </row>
    <row r="3" spans="1:8" ht="24.95" customHeight="1" x14ac:dyDescent="0.2">
      <c r="A3" s="287"/>
      <c r="B3" s="288"/>
      <c r="C3" s="153" t="s">
        <v>205</v>
      </c>
      <c r="D3" s="153" t="s">
        <v>206</v>
      </c>
      <c r="E3" s="153" t="s">
        <v>207</v>
      </c>
      <c r="F3" s="153" t="s">
        <v>209</v>
      </c>
      <c r="G3" s="153" t="s">
        <v>211</v>
      </c>
      <c r="H3" s="295"/>
    </row>
    <row r="4" spans="1:8" x14ac:dyDescent="0.2">
      <c r="A4" s="289"/>
      <c r="B4" s="290"/>
      <c r="C4" s="154">
        <v>1</v>
      </c>
      <c r="D4" s="154">
        <v>2</v>
      </c>
      <c r="E4" s="154" t="s">
        <v>214</v>
      </c>
      <c r="F4" s="154">
        <v>4</v>
      </c>
      <c r="G4" s="154">
        <v>5</v>
      </c>
      <c r="H4" s="154" t="s">
        <v>359</v>
      </c>
    </row>
    <row r="5" spans="1:8" x14ac:dyDescent="0.2">
      <c r="A5" s="194"/>
      <c r="B5" s="195"/>
      <c r="C5" s="156"/>
      <c r="D5" s="156"/>
      <c r="E5" s="156"/>
      <c r="F5" s="156"/>
      <c r="G5" s="156"/>
      <c r="H5" s="156"/>
    </row>
    <row r="6" spans="1:8" x14ac:dyDescent="0.2">
      <c r="A6" s="196" t="s">
        <v>299</v>
      </c>
      <c r="B6" s="197"/>
      <c r="C6" s="159"/>
      <c r="D6" s="159"/>
      <c r="E6" s="159"/>
      <c r="F6" s="159"/>
      <c r="G6" s="159"/>
      <c r="H6" s="159"/>
    </row>
    <row r="7" spans="1:8" x14ac:dyDescent="0.2">
      <c r="A7" s="198"/>
      <c r="B7" s="199" t="s">
        <v>300</v>
      </c>
      <c r="C7" s="159"/>
      <c r="D7" s="159"/>
      <c r="E7" s="159"/>
      <c r="F7" s="159"/>
      <c r="G7" s="159"/>
      <c r="H7" s="159"/>
    </row>
    <row r="8" spans="1:8" x14ac:dyDescent="0.2">
      <c r="A8" s="198"/>
      <c r="B8" s="199" t="s">
        <v>301</v>
      </c>
      <c r="C8" s="159"/>
      <c r="D8" s="159"/>
      <c r="E8" s="159"/>
      <c r="F8" s="159"/>
      <c r="G8" s="159"/>
      <c r="H8" s="159"/>
    </row>
    <row r="9" spans="1:8" x14ac:dyDescent="0.2">
      <c r="A9" s="198"/>
      <c r="B9" s="199" t="s">
        <v>440</v>
      </c>
      <c r="C9" s="159"/>
      <c r="D9" s="159"/>
      <c r="E9" s="159"/>
      <c r="F9" s="159"/>
      <c r="G9" s="159"/>
      <c r="H9" s="159"/>
    </row>
    <row r="10" spans="1:8" x14ac:dyDescent="0.2">
      <c r="A10" s="198"/>
      <c r="B10" s="199" t="s">
        <v>302</v>
      </c>
      <c r="C10" s="159"/>
      <c r="D10" s="159"/>
      <c r="E10" s="159"/>
      <c r="F10" s="159"/>
      <c r="G10" s="159"/>
      <c r="H10" s="159"/>
    </row>
    <row r="11" spans="1:8" x14ac:dyDescent="0.2">
      <c r="A11" s="198"/>
      <c r="B11" s="199" t="s">
        <v>303</v>
      </c>
      <c r="C11" s="159"/>
      <c r="D11" s="159"/>
      <c r="E11" s="159"/>
      <c r="F11" s="159"/>
      <c r="G11" s="159"/>
      <c r="H11" s="159"/>
    </row>
    <row r="12" spans="1:8" x14ac:dyDescent="0.2">
      <c r="A12" s="198"/>
      <c r="B12" s="199" t="s">
        <v>304</v>
      </c>
      <c r="C12" s="159"/>
      <c r="D12" s="159"/>
      <c r="E12" s="159"/>
      <c r="F12" s="159"/>
      <c r="G12" s="159"/>
      <c r="H12" s="159"/>
    </row>
    <row r="13" spans="1:8" x14ac:dyDescent="0.2">
      <c r="A13" s="198"/>
      <c r="B13" s="199" t="s">
        <v>305</v>
      </c>
      <c r="C13" s="159"/>
      <c r="D13" s="159"/>
      <c r="E13" s="159"/>
      <c r="F13" s="159"/>
      <c r="G13" s="159"/>
      <c r="H13" s="159"/>
    </row>
    <row r="14" spans="1:8" x14ac:dyDescent="0.2">
      <c r="A14" s="198"/>
      <c r="B14" s="199" t="s">
        <v>306</v>
      </c>
      <c r="C14" s="159"/>
      <c r="D14" s="159"/>
      <c r="E14" s="159"/>
      <c r="F14" s="159"/>
      <c r="G14" s="159"/>
      <c r="H14" s="159"/>
    </row>
    <row r="15" spans="1:8" x14ac:dyDescent="0.2">
      <c r="A15" s="200"/>
      <c r="B15" s="199"/>
      <c r="C15" s="159"/>
      <c r="D15" s="159"/>
      <c r="E15" s="159"/>
      <c r="F15" s="159"/>
      <c r="G15" s="159"/>
      <c r="H15" s="159"/>
    </row>
    <row r="16" spans="1:8" x14ac:dyDescent="0.2">
      <c r="A16" s="196" t="s">
        <v>307</v>
      </c>
      <c r="B16" s="201"/>
      <c r="C16" s="159"/>
      <c r="D16" s="159"/>
      <c r="E16" s="159"/>
      <c r="F16" s="159"/>
      <c r="G16" s="159"/>
      <c r="H16" s="159"/>
    </row>
    <row r="17" spans="1:8" x14ac:dyDescent="0.2">
      <c r="A17" s="198"/>
      <c r="B17" s="199" t="s">
        <v>308</v>
      </c>
      <c r="C17" s="159"/>
      <c r="D17" s="159"/>
      <c r="E17" s="159"/>
      <c r="F17" s="159"/>
      <c r="G17" s="159"/>
      <c r="H17" s="159"/>
    </row>
    <row r="18" spans="1:8" x14ac:dyDescent="0.2">
      <c r="A18" s="198"/>
      <c r="B18" s="199" t="s">
        <v>309</v>
      </c>
      <c r="C18" s="159"/>
      <c r="D18" s="159"/>
      <c r="E18" s="159"/>
      <c r="F18" s="159"/>
      <c r="G18" s="159"/>
      <c r="H18" s="159"/>
    </row>
    <row r="19" spans="1:8" x14ac:dyDescent="0.2">
      <c r="A19" s="198"/>
      <c r="B19" s="199" t="s">
        <v>310</v>
      </c>
      <c r="C19" s="159"/>
      <c r="D19" s="159"/>
      <c r="E19" s="159"/>
      <c r="F19" s="159"/>
      <c r="G19" s="159"/>
      <c r="H19" s="159"/>
    </row>
    <row r="20" spans="1:8" x14ac:dyDescent="0.2">
      <c r="A20" s="198"/>
      <c r="B20" s="199" t="s">
        <v>311</v>
      </c>
      <c r="C20" s="159"/>
      <c r="D20" s="159"/>
      <c r="E20" s="159"/>
      <c r="F20" s="159"/>
      <c r="G20" s="159"/>
      <c r="H20" s="159"/>
    </row>
    <row r="21" spans="1:8" ht="12.75" x14ac:dyDescent="0.2">
      <c r="A21" s="198"/>
      <c r="B21" s="199" t="s">
        <v>312</v>
      </c>
      <c r="C21" s="174">
        <v>63781531.729999997</v>
      </c>
      <c r="D21" s="174">
        <v>43011404.350000001</v>
      </c>
      <c r="E21" s="174">
        <f>+C21+D21</f>
        <v>106792936.08</v>
      </c>
      <c r="F21" s="174">
        <v>20987908.77</v>
      </c>
      <c r="G21" s="174">
        <v>20987908.77</v>
      </c>
      <c r="H21" s="174">
        <f>+E21-G21</f>
        <v>85805027.310000002</v>
      </c>
    </row>
    <row r="22" spans="1:8" x14ac:dyDescent="0.2">
      <c r="A22" s="198"/>
      <c r="B22" s="199" t="s">
        <v>313</v>
      </c>
      <c r="C22" s="159"/>
      <c r="D22" s="159"/>
      <c r="E22" s="159"/>
      <c r="F22" s="159"/>
      <c r="G22" s="159"/>
      <c r="H22" s="159"/>
    </row>
    <row r="23" spans="1:8" x14ac:dyDescent="0.2">
      <c r="A23" s="198"/>
      <c r="B23" s="199" t="s">
        <v>314</v>
      </c>
      <c r="C23" s="159"/>
      <c r="D23" s="159"/>
      <c r="E23" s="159"/>
      <c r="F23" s="159"/>
      <c r="G23" s="159"/>
      <c r="H23" s="159"/>
    </row>
    <row r="24" spans="1:8" x14ac:dyDescent="0.2">
      <c r="A24" s="200"/>
      <c r="B24" s="199"/>
      <c r="C24" s="159"/>
      <c r="D24" s="159"/>
      <c r="E24" s="159"/>
      <c r="F24" s="159"/>
      <c r="G24" s="159"/>
      <c r="H24" s="159"/>
    </row>
    <row r="25" spans="1:8" x14ac:dyDescent="0.2">
      <c r="A25" s="196" t="s">
        <v>315</v>
      </c>
      <c r="B25" s="201"/>
      <c r="C25" s="159"/>
      <c r="D25" s="159"/>
      <c r="E25" s="159"/>
      <c r="F25" s="159"/>
      <c r="G25" s="159"/>
      <c r="H25" s="159"/>
    </row>
    <row r="26" spans="1:8" x14ac:dyDescent="0.2">
      <c r="A26" s="198"/>
      <c r="B26" s="199" t="s">
        <v>316</v>
      </c>
      <c r="C26" s="159"/>
      <c r="D26" s="159"/>
      <c r="E26" s="159"/>
      <c r="F26" s="159"/>
      <c r="G26" s="159"/>
      <c r="H26" s="159"/>
    </row>
    <row r="27" spans="1:8" x14ac:dyDescent="0.2">
      <c r="A27" s="198"/>
      <c r="B27" s="199" t="s">
        <v>317</v>
      </c>
      <c r="C27" s="159"/>
      <c r="D27" s="159"/>
      <c r="E27" s="159"/>
      <c r="F27" s="159"/>
      <c r="G27" s="159"/>
      <c r="H27" s="159"/>
    </row>
    <row r="28" spans="1:8" x14ac:dyDescent="0.2">
      <c r="A28" s="198"/>
      <c r="B28" s="199" t="s">
        <v>318</v>
      </c>
      <c r="C28" s="159"/>
      <c r="D28" s="159"/>
      <c r="E28" s="159"/>
      <c r="F28" s="159"/>
      <c r="G28" s="159"/>
      <c r="H28" s="159"/>
    </row>
    <row r="29" spans="1:8" x14ac:dyDescent="0.2">
      <c r="A29" s="198"/>
      <c r="B29" s="199" t="s">
        <v>319</v>
      </c>
      <c r="C29" s="159"/>
      <c r="D29" s="159"/>
      <c r="E29" s="159"/>
      <c r="F29" s="159"/>
      <c r="G29" s="159"/>
      <c r="H29" s="159"/>
    </row>
    <row r="30" spans="1:8" x14ac:dyDescent="0.2">
      <c r="A30" s="198"/>
      <c r="B30" s="199" t="s">
        <v>320</v>
      </c>
      <c r="C30" s="159"/>
      <c r="D30" s="159"/>
      <c r="E30" s="159"/>
      <c r="F30" s="159"/>
      <c r="G30" s="159"/>
      <c r="H30" s="159"/>
    </row>
    <row r="31" spans="1:8" x14ac:dyDescent="0.2">
      <c r="A31" s="198"/>
      <c r="B31" s="199" t="s">
        <v>321</v>
      </c>
      <c r="C31" s="159"/>
      <c r="D31" s="159"/>
      <c r="E31" s="159"/>
      <c r="F31" s="159"/>
      <c r="G31" s="159"/>
      <c r="H31" s="159"/>
    </row>
    <row r="32" spans="1:8" x14ac:dyDescent="0.2">
      <c r="A32" s="198"/>
      <c r="B32" s="199" t="s">
        <v>322</v>
      </c>
      <c r="C32" s="159"/>
      <c r="D32" s="159"/>
      <c r="E32" s="159"/>
      <c r="F32" s="159"/>
      <c r="G32" s="159"/>
      <c r="H32" s="159"/>
    </row>
    <row r="33" spans="1:8" x14ac:dyDescent="0.2">
      <c r="A33" s="198"/>
      <c r="B33" s="199" t="s">
        <v>323</v>
      </c>
      <c r="C33" s="159"/>
      <c r="D33" s="159"/>
      <c r="E33" s="159"/>
      <c r="F33" s="159"/>
      <c r="G33" s="159"/>
      <c r="H33" s="159"/>
    </row>
    <row r="34" spans="1:8" x14ac:dyDescent="0.2">
      <c r="A34" s="198"/>
      <c r="B34" s="199" t="s">
        <v>324</v>
      </c>
      <c r="C34" s="159"/>
      <c r="D34" s="159"/>
      <c r="E34" s="159"/>
      <c r="F34" s="159"/>
      <c r="G34" s="159"/>
      <c r="H34" s="159"/>
    </row>
    <row r="35" spans="1:8" x14ac:dyDescent="0.2">
      <c r="A35" s="200"/>
      <c r="B35" s="199"/>
      <c r="C35" s="159"/>
      <c r="D35" s="159"/>
      <c r="E35" s="159"/>
      <c r="F35" s="159"/>
      <c r="G35" s="159"/>
      <c r="H35" s="159"/>
    </row>
    <row r="36" spans="1:8" x14ac:dyDescent="0.2">
      <c r="A36" s="196" t="s">
        <v>325</v>
      </c>
      <c r="B36" s="201"/>
      <c r="C36" s="159"/>
      <c r="D36" s="159"/>
      <c r="E36" s="159"/>
      <c r="F36" s="159"/>
      <c r="G36" s="159"/>
      <c r="H36" s="159"/>
    </row>
    <row r="37" spans="1:8" x14ac:dyDescent="0.2">
      <c r="A37" s="198"/>
      <c r="B37" s="199" t="s">
        <v>441</v>
      </c>
      <c r="C37" s="159"/>
      <c r="D37" s="159"/>
      <c r="E37" s="159"/>
      <c r="F37" s="159"/>
      <c r="G37" s="159"/>
      <c r="H37" s="159"/>
    </row>
    <row r="38" spans="1:8" ht="22.5" x14ac:dyDescent="0.2">
      <c r="A38" s="198"/>
      <c r="B38" s="199" t="s">
        <v>442</v>
      </c>
      <c r="C38" s="159"/>
      <c r="D38" s="159"/>
      <c r="E38" s="159"/>
      <c r="F38" s="159"/>
      <c r="G38" s="159"/>
      <c r="H38" s="159"/>
    </row>
    <row r="39" spans="1:8" x14ac:dyDescent="0.2">
      <c r="A39" s="198"/>
      <c r="B39" s="199" t="s">
        <v>326</v>
      </c>
      <c r="C39" s="159"/>
      <c r="D39" s="159"/>
      <c r="E39" s="159"/>
      <c r="F39" s="159"/>
      <c r="G39" s="159"/>
      <c r="H39" s="159"/>
    </row>
    <row r="40" spans="1:8" x14ac:dyDescent="0.2">
      <c r="A40" s="198"/>
      <c r="B40" s="199" t="s">
        <v>327</v>
      </c>
      <c r="C40" s="159"/>
      <c r="D40" s="159"/>
      <c r="E40" s="159"/>
      <c r="F40" s="159"/>
      <c r="G40" s="159"/>
      <c r="H40" s="159"/>
    </row>
    <row r="41" spans="1:8" x14ac:dyDescent="0.2">
      <c r="A41" s="200"/>
      <c r="B41" s="199"/>
      <c r="C41" s="159"/>
      <c r="D41" s="159"/>
      <c r="E41" s="159"/>
      <c r="F41" s="159"/>
      <c r="G41" s="159"/>
      <c r="H41" s="159"/>
    </row>
    <row r="42" spans="1:8" ht="12.75" x14ac:dyDescent="0.2">
      <c r="A42" s="202"/>
      <c r="B42" s="177" t="s">
        <v>228</v>
      </c>
      <c r="C42" s="203">
        <f>C21</f>
        <v>63781531.729999997</v>
      </c>
      <c r="D42" s="203">
        <f t="shared" ref="D42:H42" si="0">D21</f>
        <v>43011404.350000001</v>
      </c>
      <c r="E42" s="203">
        <f t="shared" si="0"/>
        <v>106792936.08</v>
      </c>
      <c r="F42" s="203">
        <f t="shared" si="0"/>
        <v>20987908.77</v>
      </c>
      <c r="G42" s="203">
        <f t="shared" si="0"/>
        <v>20987908.77</v>
      </c>
      <c r="H42" s="203">
        <f t="shared" si="0"/>
        <v>85805027.310000002</v>
      </c>
    </row>
    <row r="43" spans="1:8" x14ac:dyDescent="0.2">
      <c r="A43" s="166"/>
      <c r="B43" s="166"/>
      <c r="C43" s="166"/>
      <c r="D43" s="166"/>
      <c r="E43" s="166"/>
      <c r="F43" s="166"/>
      <c r="G43" s="166"/>
      <c r="H43" s="166"/>
    </row>
    <row r="44" spans="1:8" x14ac:dyDescent="0.2">
      <c r="A44" s="166" t="s">
        <v>229</v>
      </c>
      <c r="B44" s="166"/>
      <c r="C44" s="166"/>
      <c r="D44" s="166"/>
      <c r="E44" s="166"/>
      <c r="F44" s="166"/>
      <c r="G44" s="166"/>
      <c r="H44" s="166"/>
    </row>
    <row r="45" spans="1:8" x14ac:dyDescent="0.2">
      <c r="A45" s="166"/>
      <c r="B45" s="166"/>
      <c r="C45" s="166"/>
      <c r="D45" s="166"/>
      <c r="E45" s="166"/>
      <c r="F45" s="166"/>
      <c r="G45" s="166"/>
      <c r="H45" s="166"/>
    </row>
    <row r="54" spans="2:7" x14ac:dyDescent="0.2">
      <c r="B54" s="297" t="s">
        <v>452</v>
      </c>
      <c r="C54" s="297"/>
      <c r="F54" s="284"/>
      <c r="G54" s="284"/>
    </row>
    <row r="55" spans="2:7" x14ac:dyDescent="0.2">
      <c r="B55" s="283" t="s">
        <v>456</v>
      </c>
      <c r="C55" s="283"/>
      <c r="F55" s="296" t="s">
        <v>193</v>
      </c>
      <c r="G55" s="296"/>
    </row>
    <row r="56" spans="2:7" x14ac:dyDescent="0.2">
      <c r="B56" s="283" t="s">
        <v>459</v>
      </c>
      <c r="C56" s="283"/>
      <c r="F56" s="283" t="s">
        <v>194</v>
      </c>
      <c r="G56" s="283"/>
    </row>
  </sheetData>
  <sheetProtection formatCells="0" formatColumns="0" formatRows="0" autoFilter="0"/>
  <mergeCells count="10">
    <mergeCell ref="B56:C56"/>
    <mergeCell ref="F54:G54"/>
    <mergeCell ref="F55:G55"/>
    <mergeCell ref="F56:G56"/>
    <mergeCell ref="A1:H1"/>
    <mergeCell ref="A2:B4"/>
    <mergeCell ref="C2:G2"/>
    <mergeCell ref="H2:H3"/>
    <mergeCell ref="B54:C54"/>
    <mergeCell ref="B55:C55"/>
  </mergeCells>
  <printOptions horizontalCentered="1"/>
  <pageMargins left="0.19685039370078741" right="0.70866141732283472" top="0.74803149606299213" bottom="0.74803149606299213" header="0.31496062992125984" footer="0.31496062992125984"/>
  <pageSetup scale="74"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workbookViewId="0"/>
  </sheetViews>
  <sheetFormatPr baseColWidth="10" defaultColWidth="11.42578125" defaultRowHeight="12.75" x14ac:dyDescent="0.2"/>
  <cols>
    <col min="1" max="1" width="26.42578125" style="45" customWidth="1"/>
    <col min="2" max="2" width="18.5703125" style="45" customWidth="1"/>
    <col min="3" max="3" width="34.7109375" style="45" customWidth="1"/>
    <col min="4" max="7" width="11.42578125" style="45"/>
    <col min="8" max="8" width="13.42578125" style="45" customWidth="1"/>
    <col min="9" max="9" width="10" style="45" customWidth="1"/>
    <col min="10" max="16384" width="11.42578125" style="45"/>
  </cols>
  <sheetData>
    <row r="1" spans="1:11" x14ac:dyDescent="0.2">
      <c r="A1" s="44"/>
      <c r="B1" s="308" t="s">
        <v>263</v>
      </c>
      <c r="C1" s="308"/>
      <c r="D1" s="308"/>
      <c r="E1" s="308"/>
      <c r="F1" s="308"/>
      <c r="G1" s="308"/>
      <c r="H1" s="308"/>
      <c r="I1" s="308"/>
    </row>
    <row r="2" spans="1:11" x14ac:dyDescent="0.2">
      <c r="A2" s="44"/>
      <c r="B2" s="308" t="s">
        <v>298</v>
      </c>
      <c r="C2" s="308"/>
      <c r="D2" s="308"/>
      <c r="E2" s="308"/>
      <c r="F2" s="308"/>
      <c r="G2" s="308"/>
      <c r="H2" s="308"/>
      <c r="I2" s="308"/>
    </row>
    <row r="3" spans="1:11" x14ac:dyDescent="0.2">
      <c r="A3" s="44"/>
      <c r="B3" s="308" t="s">
        <v>463</v>
      </c>
      <c r="C3" s="308"/>
      <c r="D3" s="308"/>
      <c r="E3" s="308"/>
      <c r="F3" s="308"/>
      <c r="G3" s="308"/>
      <c r="H3" s="308"/>
      <c r="I3" s="308"/>
    </row>
    <row r="4" spans="1:11" x14ac:dyDescent="0.2">
      <c r="A4" s="44"/>
      <c r="B4" s="44"/>
      <c r="C4" s="44"/>
      <c r="D4" s="44"/>
      <c r="E4" s="44"/>
      <c r="F4" s="44"/>
      <c r="G4" s="44"/>
      <c r="H4" s="44"/>
      <c r="I4" s="44"/>
    </row>
    <row r="5" spans="1:11" x14ac:dyDescent="0.2">
      <c r="A5" s="44"/>
      <c r="B5" s="44"/>
      <c r="C5" s="44"/>
      <c r="D5" s="47" t="s">
        <v>196</v>
      </c>
      <c r="E5" s="311" t="s">
        <v>197</v>
      </c>
      <c r="F5" s="311"/>
      <c r="G5" s="311"/>
      <c r="H5" s="311"/>
      <c r="I5" s="311"/>
      <c r="J5" s="110"/>
      <c r="K5" s="110"/>
    </row>
    <row r="6" spans="1:11" x14ac:dyDescent="0.2">
      <c r="A6" s="44"/>
      <c r="B6" s="44"/>
      <c r="C6" s="44"/>
      <c r="D6" s="44"/>
      <c r="E6" s="44"/>
      <c r="F6" s="44"/>
      <c r="G6" s="44"/>
      <c r="H6" s="44"/>
      <c r="I6" s="44"/>
    </row>
    <row r="7" spans="1:11" x14ac:dyDescent="0.2">
      <c r="A7" s="44"/>
      <c r="B7" s="310" t="s">
        <v>286</v>
      </c>
      <c r="C7" s="310"/>
      <c r="D7" s="310" t="s">
        <v>287</v>
      </c>
      <c r="E7" s="310"/>
      <c r="F7" s="310" t="s">
        <v>288</v>
      </c>
      <c r="G7" s="310"/>
      <c r="H7" s="310" t="s">
        <v>289</v>
      </c>
      <c r="I7" s="310"/>
    </row>
    <row r="8" spans="1:11" x14ac:dyDescent="0.2">
      <c r="A8" s="44"/>
      <c r="B8" s="310"/>
      <c r="C8" s="310"/>
      <c r="D8" s="310" t="s">
        <v>290</v>
      </c>
      <c r="E8" s="310"/>
      <c r="F8" s="310" t="s">
        <v>291</v>
      </c>
      <c r="G8" s="310"/>
      <c r="H8" s="310" t="s">
        <v>292</v>
      </c>
      <c r="I8" s="310"/>
    </row>
    <row r="9" spans="1:11" x14ac:dyDescent="0.2">
      <c r="A9" s="44"/>
      <c r="B9" s="307" t="s">
        <v>293</v>
      </c>
      <c r="C9" s="308"/>
      <c r="D9" s="308"/>
      <c r="E9" s="308"/>
      <c r="F9" s="308"/>
      <c r="G9" s="308"/>
      <c r="H9" s="308"/>
      <c r="I9" s="309"/>
    </row>
    <row r="10" spans="1:11" x14ac:dyDescent="0.2">
      <c r="A10" s="44"/>
      <c r="B10" s="301"/>
      <c r="C10" s="301"/>
      <c r="D10" s="301"/>
      <c r="E10" s="301"/>
      <c r="F10" s="301"/>
      <c r="G10" s="301"/>
      <c r="H10" s="305">
        <f>+D10-F10</f>
        <v>0</v>
      </c>
      <c r="I10" s="306"/>
    </row>
    <row r="11" spans="1:11" x14ac:dyDescent="0.2">
      <c r="A11" s="44"/>
      <c r="B11" s="301"/>
      <c r="C11" s="301"/>
      <c r="D11" s="302"/>
      <c r="E11" s="302"/>
      <c r="F11" s="302"/>
      <c r="G11" s="302"/>
      <c r="H11" s="305">
        <f t="shared" ref="H11:H19" si="0">+D11-F11</f>
        <v>0</v>
      </c>
      <c r="I11" s="306"/>
    </row>
    <row r="12" spans="1:11" x14ac:dyDescent="0.2">
      <c r="A12" s="44"/>
      <c r="B12" s="301"/>
      <c r="C12" s="301"/>
      <c r="D12" s="302"/>
      <c r="E12" s="302"/>
      <c r="F12" s="302"/>
      <c r="G12" s="302"/>
      <c r="H12" s="305">
        <f t="shared" si="0"/>
        <v>0</v>
      </c>
      <c r="I12" s="306"/>
    </row>
    <row r="13" spans="1:11" x14ac:dyDescent="0.2">
      <c r="A13" s="44"/>
      <c r="B13" s="301"/>
      <c r="C13" s="301"/>
      <c r="D13" s="302"/>
      <c r="E13" s="302"/>
      <c r="F13" s="302"/>
      <c r="G13" s="302"/>
      <c r="H13" s="305">
        <f t="shared" si="0"/>
        <v>0</v>
      </c>
      <c r="I13" s="306"/>
    </row>
    <row r="14" spans="1:11" x14ac:dyDescent="0.2">
      <c r="A14" s="44"/>
      <c r="B14" s="301"/>
      <c r="C14" s="301"/>
      <c r="D14" s="302"/>
      <c r="E14" s="302"/>
      <c r="F14" s="302"/>
      <c r="G14" s="302"/>
      <c r="H14" s="305">
        <f t="shared" si="0"/>
        <v>0</v>
      </c>
      <c r="I14" s="306"/>
    </row>
    <row r="15" spans="1:11" x14ac:dyDescent="0.2">
      <c r="A15" s="44"/>
      <c r="B15" s="301"/>
      <c r="C15" s="301"/>
      <c r="D15" s="302"/>
      <c r="E15" s="302"/>
      <c r="F15" s="302"/>
      <c r="G15" s="302"/>
      <c r="H15" s="305">
        <f t="shared" si="0"/>
        <v>0</v>
      </c>
      <c r="I15" s="306"/>
    </row>
    <row r="16" spans="1:11" x14ac:dyDescent="0.2">
      <c r="A16" s="44"/>
      <c r="B16" s="301"/>
      <c r="C16" s="301"/>
      <c r="D16" s="302"/>
      <c r="E16" s="302"/>
      <c r="F16" s="302"/>
      <c r="G16" s="302"/>
      <c r="H16" s="305">
        <f t="shared" si="0"/>
        <v>0</v>
      </c>
      <c r="I16" s="306"/>
    </row>
    <row r="17" spans="1:9" x14ac:dyDescent="0.2">
      <c r="A17" s="44"/>
      <c r="B17" s="301"/>
      <c r="C17" s="301"/>
      <c r="D17" s="302"/>
      <c r="E17" s="302"/>
      <c r="F17" s="302"/>
      <c r="G17" s="302"/>
      <c r="H17" s="305">
        <f t="shared" si="0"/>
        <v>0</v>
      </c>
      <c r="I17" s="306"/>
    </row>
    <row r="18" spans="1:9" x14ac:dyDescent="0.2">
      <c r="A18" s="44"/>
      <c r="B18" s="301"/>
      <c r="C18" s="301"/>
      <c r="D18" s="302"/>
      <c r="E18" s="302"/>
      <c r="F18" s="302"/>
      <c r="G18" s="302"/>
      <c r="H18" s="305">
        <f t="shared" si="0"/>
        <v>0</v>
      </c>
      <c r="I18" s="306"/>
    </row>
    <row r="19" spans="1:9" x14ac:dyDescent="0.2">
      <c r="A19" s="44"/>
      <c r="B19" s="301" t="s">
        <v>294</v>
      </c>
      <c r="C19" s="301"/>
      <c r="D19" s="302">
        <f>SUM(D10:E18)</f>
        <v>0</v>
      </c>
      <c r="E19" s="302"/>
      <c r="F19" s="302">
        <f>SUM(F10:G18)</f>
        <v>0</v>
      </c>
      <c r="G19" s="302"/>
      <c r="H19" s="305">
        <f t="shared" si="0"/>
        <v>0</v>
      </c>
      <c r="I19" s="306"/>
    </row>
    <row r="20" spans="1:9" x14ac:dyDescent="0.2">
      <c r="A20" s="44"/>
      <c r="B20" s="301"/>
      <c r="C20" s="301"/>
      <c r="D20" s="301"/>
      <c r="E20" s="301"/>
      <c r="F20" s="301"/>
      <c r="G20" s="301"/>
      <c r="H20" s="301"/>
      <c r="I20" s="301"/>
    </row>
    <row r="21" spans="1:9" x14ac:dyDescent="0.2">
      <c r="A21" s="44"/>
      <c r="B21" s="307" t="s">
        <v>295</v>
      </c>
      <c r="C21" s="308"/>
      <c r="D21" s="308"/>
      <c r="E21" s="308"/>
      <c r="F21" s="308"/>
      <c r="G21" s="308"/>
      <c r="H21" s="308"/>
      <c r="I21" s="309"/>
    </row>
    <row r="22" spans="1:9" x14ac:dyDescent="0.2">
      <c r="A22" s="44"/>
      <c r="B22" s="301"/>
      <c r="C22" s="301"/>
      <c r="D22" s="301"/>
      <c r="E22" s="301"/>
      <c r="F22" s="301"/>
      <c r="G22" s="301"/>
      <c r="H22" s="301"/>
      <c r="I22" s="301"/>
    </row>
    <row r="23" spans="1:9" x14ac:dyDescent="0.2">
      <c r="A23" s="44"/>
      <c r="B23" s="301"/>
      <c r="C23" s="301"/>
      <c r="D23" s="302"/>
      <c r="E23" s="302"/>
      <c r="F23" s="302"/>
      <c r="G23" s="302"/>
      <c r="H23" s="305">
        <f>+D23-F23</f>
        <v>0</v>
      </c>
      <c r="I23" s="306"/>
    </row>
    <row r="24" spans="1:9" x14ac:dyDescent="0.2">
      <c r="A24" s="44"/>
      <c r="B24" s="301"/>
      <c r="C24" s="301"/>
      <c r="D24" s="302"/>
      <c r="E24" s="302"/>
      <c r="F24" s="302"/>
      <c r="G24" s="302"/>
      <c r="H24" s="305">
        <f>+D24-F24</f>
        <v>0</v>
      </c>
      <c r="I24" s="306"/>
    </row>
    <row r="25" spans="1:9" x14ac:dyDescent="0.2">
      <c r="A25" s="44"/>
      <c r="B25" s="301"/>
      <c r="C25" s="301"/>
      <c r="D25" s="302"/>
      <c r="E25" s="302"/>
      <c r="F25" s="302"/>
      <c r="G25" s="302"/>
      <c r="H25" s="305">
        <f t="shared" ref="H25:H30" si="1">+D25-F25</f>
        <v>0</v>
      </c>
      <c r="I25" s="306"/>
    </row>
    <row r="26" spans="1:9" x14ac:dyDescent="0.2">
      <c r="A26" s="44"/>
      <c r="B26" s="301"/>
      <c r="C26" s="301"/>
      <c r="D26" s="302"/>
      <c r="E26" s="302"/>
      <c r="F26" s="302"/>
      <c r="G26" s="302"/>
      <c r="H26" s="305">
        <f t="shared" si="1"/>
        <v>0</v>
      </c>
      <c r="I26" s="306"/>
    </row>
    <row r="27" spans="1:9" x14ac:dyDescent="0.2">
      <c r="A27" s="44"/>
      <c r="B27" s="301"/>
      <c r="C27" s="301"/>
      <c r="D27" s="302"/>
      <c r="E27" s="302"/>
      <c r="F27" s="302"/>
      <c r="G27" s="302"/>
      <c r="H27" s="305">
        <f t="shared" si="1"/>
        <v>0</v>
      </c>
      <c r="I27" s="306"/>
    </row>
    <row r="28" spans="1:9" x14ac:dyDescent="0.2">
      <c r="A28" s="44"/>
      <c r="B28" s="301"/>
      <c r="C28" s="301"/>
      <c r="D28" s="302"/>
      <c r="E28" s="302"/>
      <c r="F28" s="302"/>
      <c r="G28" s="302"/>
      <c r="H28" s="305">
        <f t="shared" si="1"/>
        <v>0</v>
      </c>
      <c r="I28" s="306"/>
    </row>
    <row r="29" spans="1:9" x14ac:dyDescent="0.2">
      <c r="A29" s="44"/>
      <c r="B29" s="301"/>
      <c r="C29" s="301"/>
      <c r="D29" s="302"/>
      <c r="E29" s="302"/>
      <c r="F29" s="302"/>
      <c r="G29" s="302"/>
      <c r="H29" s="305">
        <f t="shared" si="1"/>
        <v>0</v>
      </c>
      <c r="I29" s="306"/>
    </row>
    <row r="30" spans="1:9" x14ac:dyDescent="0.2">
      <c r="A30" s="44"/>
      <c r="B30" s="301"/>
      <c r="C30" s="301"/>
      <c r="D30" s="302"/>
      <c r="E30" s="302"/>
      <c r="F30" s="302"/>
      <c r="G30" s="302"/>
      <c r="H30" s="305">
        <f t="shared" si="1"/>
        <v>0</v>
      </c>
      <c r="I30" s="306"/>
    </row>
    <row r="31" spans="1:9" x14ac:dyDescent="0.2">
      <c r="A31" s="44"/>
      <c r="B31" s="301" t="s">
        <v>296</v>
      </c>
      <c r="C31" s="301"/>
      <c r="D31" s="302">
        <f>SUM(D22:E30)</f>
        <v>0</v>
      </c>
      <c r="E31" s="302"/>
      <c r="F31" s="302">
        <f>SUM(F22:G30)</f>
        <v>0</v>
      </c>
      <c r="G31" s="302"/>
      <c r="H31" s="302">
        <f>+D31-F31</f>
        <v>0</v>
      </c>
      <c r="I31" s="302"/>
    </row>
    <row r="32" spans="1:9" x14ac:dyDescent="0.2">
      <c r="A32" s="44"/>
      <c r="B32" s="301"/>
      <c r="C32" s="301"/>
      <c r="D32" s="302"/>
      <c r="E32" s="302"/>
      <c r="F32" s="302"/>
      <c r="G32" s="302"/>
      <c r="H32" s="302"/>
      <c r="I32" s="302"/>
    </row>
    <row r="33" spans="1:11" x14ac:dyDescent="0.2">
      <c r="A33" s="44"/>
      <c r="B33" s="303" t="s">
        <v>297</v>
      </c>
      <c r="C33" s="304"/>
      <c r="D33" s="305">
        <f>+D19+D31</f>
        <v>0</v>
      </c>
      <c r="E33" s="306"/>
      <c r="F33" s="305">
        <f>+F19+F31</f>
        <v>0</v>
      </c>
      <c r="G33" s="306"/>
      <c r="H33" s="305">
        <f>+H19+H31</f>
        <v>0</v>
      </c>
      <c r="I33" s="306"/>
    </row>
    <row r="34" spans="1:11" x14ac:dyDescent="0.2">
      <c r="A34" s="44"/>
      <c r="B34" s="44"/>
      <c r="C34" s="44"/>
      <c r="D34" s="44"/>
      <c r="E34" s="44"/>
      <c r="F34" s="44"/>
      <c r="G34" s="44"/>
      <c r="H34" s="44"/>
      <c r="I34" s="44"/>
    </row>
    <row r="35" spans="1:11" x14ac:dyDescent="0.2">
      <c r="B35" s="88" t="s">
        <v>229</v>
      </c>
    </row>
    <row r="36" spans="1:11" x14ac:dyDescent="0.2">
      <c r="B36" s="88"/>
    </row>
    <row r="37" spans="1:11" x14ac:dyDescent="0.2">
      <c r="B37" s="88"/>
    </row>
    <row r="38" spans="1:11" x14ac:dyDescent="0.2">
      <c r="B38" s="44"/>
    </row>
    <row r="39" spans="1:11" x14ac:dyDescent="0.2">
      <c r="B39" s="44"/>
    </row>
    <row r="40" spans="1:11" x14ac:dyDescent="0.2">
      <c r="B40" s="298" t="s">
        <v>457</v>
      </c>
      <c r="C40" s="298"/>
      <c r="D40" s="298"/>
      <c r="F40" s="298" t="s">
        <v>458</v>
      </c>
      <c r="G40" s="298"/>
      <c r="H40" s="298"/>
      <c r="I40" s="298"/>
    </row>
    <row r="41" spans="1:11" x14ac:dyDescent="0.2">
      <c r="B41" s="283" t="s">
        <v>456</v>
      </c>
      <c r="C41" s="283"/>
      <c r="F41" s="299" t="s">
        <v>193</v>
      </c>
      <c r="G41" s="299"/>
      <c r="H41" s="299"/>
      <c r="I41" s="299"/>
      <c r="J41" s="149"/>
      <c r="K41" s="149"/>
    </row>
    <row r="42" spans="1:11" x14ac:dyDescent="0.2">
      <c r="B42" s="283" t="s">
        <v>459</v>
      </c>
      <c r="C42" s="283"/>
      <c r="D42" s="107"/>
      <c r="F42" s="300" t="s">
        <v>194</v>
      </c>
      <c r="G42" s="300"/>
      <c r="H42" s="300"/>
      <c r="I42" s="300"/>
      <c r="J42" s="150"/>
      <c r="K42" s="150"/>
    </row>
  </sheetData>
  <mergeCells count="112">
    <mergeCell ref="B1:I1"/>
    <mergeCell ref="B2:I2"/>
    <mergeCell ref="B3:I3"/>
    <mergeCell ref="E5:I5"/>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1:I21"/>
    <mergeCell ref="B22:C22"/>
    <mergeCell ref="D22:E22"/>
    <mergeCell ref="F22:G22"/>
    <mergeCell ref="H22:I22"/>
    <mergeCell ref="B23:C23"/>
    <mergeCell ref="D23:E23"/>
    <mergeCell ref="F23:G23"/>
    <mergeCell ref="H23:I23"/>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F40:I40"/>
    <mergeCell ref="B41:C41"/>
    <mergeCell ref="F41:I41"/>
    <mergeCell ref="B42:C42"/>
    <mergeCell ref="F42:I42"/>
    <mergeCell ref="B32:C32"/>
    <mergeCell ref="D32:E32"/>
    <mergeCell ref="F32:G32"/>
    <mergeCell ref="H32:I32"/>
    <mergeCell ref="B33:C33"/>
    <mergeCell ref="D33:E33"/>
    <mergeCell ref="F33:G33"/>
    <mergeCell ref="H33:I33"/>
    <mergeCell ref="B40:D40"/>
  </mergeCells>
  <printOptions horizontalCentered="1"/>
  <pageMargins left="0.70866141732283472" right="0.70866141732283472" top="0.74803149606299213" bottom="0.74803149606299213" header="0.31496062992125984" footer="0.31496062992125984"/>
  <pageSetup scale="71" orientation="landscape" r:id="rId1"/>
  <headerFooter>
    <oddFooter>&amp;R6</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workbookViewId="0"/>
  </sheetViews>
  <sheetFormatPr baseColWidth="10" defaultColWidth="11.42578125" defaultRowHeight="12.75" x14ac:dyDescent="0.2"/>
  <cols>
    <col min="1" max="1" width="26.42578125" style="45" customWidth="1"/>
    <col min="2" max="2" width="18.5703125" style="45" customWidth="1"/>
    <col min="3" max="3" width="36.85546875" style="45" customWidth="1"/>
    <col min="4" max="7" width="11.42578125" style="45"/>
    <col min="8" max="8" width="13.42578125" style="45" customWidth="1"/>
    <col min="9" max="9" width="10" style="45" customWidth="1"/>
    <col min="10" max="16384" width="11.42578125" style="45"/>
  </cols>
  <sheetData>
    <row r="1" spans="1:11" x14ac:dyDescent="0.2">
      <c r="A1" s="44"/>
      <c r="B1" s="308" t="s">
        <v>263</v>
      </c>
      <c r="C1" s="308"/>
      <c r="D1" s="308"/>
      <c r="E1" s="308"/>
      <c r="F1" s="308"/>
      <c r="G1" s="308"/>
      <c r="H1" s="308"/>
      <c r="I1" s="308"/>
    </row>
    <row r="2" spans="1:11" x14ac:dyDescent="0.2">
      <c r="A2" s="44"/>
      <c r="B2" s="308" t="s">
        <v>285</v>
      </c>
      <c r="C2" s="308"/>
      <c r="D2" s="308"/>
      <c r="E2" s="308"/>
      <c r="F2" s="308"/>
      <c r="G2" s="308"/>
      <c r="H2" s="308"/>
      <c r="I2" s="308"/>
    </row>
    <row r="3" spans="1:11" x14ac:dyDescent="0.2">
      <c r="A3" s="44"/>
      <c r="B3" s="308" t="s">
        <v>463</v>
      </c>
      <c r="C3" s="308"/>
      <c r="D3" s="308"/>
      <c r="E3" s="308"/>
      <c r="F3" s="308"/>
      <c r="G3" s="308"/>
      <c r="H3" s="308"/>
      <c r="I3" s="308"/>
    </row>
    <row r="4" spans="1:11" x14ac:dyDescent="0.2">
      <c r="A4" s="44"/>
      <c r="B4" s="44"/>
      <c r="C4" s="44"/>
      <c r="D4" s="44"/>
      <c r="E4" s="44"/>
      <c r="F4" s="44"/>
      <c r="G4" s="44"/>
      <c r="H4" s="44"/>
      <c r="I4" s="44"/>
    </row>
    <row r="5" spans="1:11" x14ac:dyDescent="0.2">
      <c r="A5" s="44"/>
      <c r="B5" s="44"/>
      <c r="C5" s="44"/>
      <c r="D5" s="47" t="s">
        <v>196</v>
      </c>
      <c r="E5" s="311" t="s">
        <v>197</v>
      </c>
      <c r="F5" s="311"/>
      <c r="G5" s="311"/>
      <c r="H5" s="311"/>
      <c r="I5" s="311"/>
      <c r="J5" s="110"/>
      <c r="K5" s="110"/>
    </row>
    <row r="6" spans="1:11" x14ac:dyDescent="0.2">
      <c r="A6" s="44"/>
      <c r="B6" s="44"/>
      <c r="C6" s="44"/>
      <c r="D6" s="44"/>
      <c r="E6" s="44"/>
      <c r="F6" s="44"/>
      <c r="G6" s="44"/>
      <c r="H6" s="44"/>
      <c r="I6" s="44"/>
    </row>
    <row r="7" spans="1:11" x14ac:dyDescent="0.2">
      <c r="A7" s="44"/>
      <c r="B7" s="310" t="s">
        <v>286</v>
      </c>
      <c r="C7" s="310"/>
      <c r="D7" s="310" t="s">
        <v>287</v>
      </c>
      <c r="E7" s="310"/>
      <c r="F7" s="310" t="s">
        <v>288</v>
      </c>
      <c r="G7" s="310"/>
      <c r="H7" s="310" t="s">
        <v>289</v>
      </c>
      <c r="I7" s="310"/>
    </row>
    <row r="8" spans="1:11" x14ac:dyDescent="0.2">
      <c r="A8" s="44"/>
      <c r="B8" s="310"/>
      <c r="C8" s="310"/>
      <c r="D8" s="310" t="s">
        <v>290</v>
      </c>
      <c r="E8" s="310"/>
      <c r="F8" s="310" t="s">
        <v>291</v>
      </c>
      <c r="G8" s="310"/>
      <c r="H8" s="310" t="s">
        <v>292</v>
      </c>
      <c r="I8" s="310"/>
    </row>
    <row r="9" spans="1:11" x14ac:dyDescent="0.2">
      <c r="A9" s="44"/>
      <c r="B9" s="307" t="s">
        <v>293</v>
      </c>
      <c r="C9" s="308"/>
      <c r="D9" s="308"/>
      <c r="E9" s="308"/>
      <c r="F9" s="308"/>
      <c r="G9" s="308"/>
      <c r="H9" s="308"/>
      <c r="I9" s="309"/>
    </row>
    <row r="10" spans="1:11" x14ac:dyDescent="0.2">
      <c r="A10" s="44"/>
      <c r="B10" s="301"/>
      <c r="C10" s="301"/>
      <c r="D10" s="301"/>
      <c r="E10" s="301"/>
      <c r="F10" s="301"/>
      <c r="G10" s="301"/>
      <c r="H10" s="305">
        <f>+D10-F10</f>
        <v>0</v>
      </c>
      <c r="I10" s="306"/>
    </row>
    <row r="11" spans="1:11" x14ac:dyDescent="0.2">
      <c r="A11" s="44"/>
      <c r="B11" s="301"/>
      <c r="C11" s="301"/>
      <c r="D11" s="302"/>
      <c r="E11" s="302"/>
      <c r="F11" s="302"/>
      <c r="G11" s="302"/>
      <c r="H11" s="305">
        <f t="shared" ref="H11:H19" si="0">+D11-F11</f>
        <v>0</v>
      </c>
      <c r="I11" s="306"/>
    </row>
    <row r="12" spans="1:11" x14ac:dyDescent="0.2">
      <c r="A12" s="44"/>
      <c r="B12" s="301"/>
      <c r="C12" s="301"/>
      <c r="D12" s="302"/>
      <c r="E12" s="302"/>
      <c r="F12" s="302"/>
      <c r="G12" s="302"/>
      <c r="H12" s="305">
        <f t="shared" si="0"/>
        <v>0</v>
      </c>
      <c r="I12" s="306"/>
    </row>
    <row r="13" spans="1:11" x14ac:dyDescent="0.2">
      <c r="A13" s="44"/>
      <c r="B13" s="301"/>
      <c r="C13" s="301"/>
      <c r="D13" s="302"/>
      <c r="E13" s="302"/>
      <c r="F13" s="302"/>
      <c r="G13" s="302"/>
      <c r="H13" s="305">
        <f t="shared" si="0"/>
        <v>0</v>
      </c>
      <c r="I13" s="306"/>
    </row>
    <row r="14" spans="1:11" x14ac:dyDescent="0.2">
      <c r="A14" s="44"/>
      <c r="B14" s="301"/>
      <c r="C14" s="301"/>
      <c r="D14" s="302"/>
      <c r="E14" s="302"/>
      <c r="F14" s="302"/>
      <c r="G14" s="302"/>
      <c r="H14" s="305">
        <f t="shared" si="0"/>
        <v>0</v>
      </c>
      <c r="I14" s="306"/>
    </row>
    <row r="15" spans="1:11" x14ac:dyDescent="0.2">
      <c r="A15" s="44"/>
      <c r="B15" s="301"/>
      <c r="C15" s="301"/>
      <c r="D15" s="302"/>
      <c r="E15" s="302"/>
      <c r="F15" s="302"/>
      <c r="G15" s="302"/>
      <c r="H15" s="305">
        <f t="shared" si="0"/>
        <v>0</v>
      </c>
      <c r="I15" s="306"/>
    </row>
    <row r="16" spans="1:11" x14ac:dyDescent="0.2">
      <c r="A16" s="44"/>
      <c r="B16" s="301"/>
      <c r="C16" s="301"/>
      <c r="D16" s="302"/>
      <c r="E16" s="302"/>
      <c r="F16" s="302"/>
      <c r="G16" s="302"/>
      <c r="H16" s="305">
        <f t="shared" si="0"/>
        <v>0</v>
      </c>
      <c r="I16" s="306"/>
    </row>
    <row r="17" spans="1:9" x14ac:dyDescent="0.2">
      <c r="A17" s="44"/>
      <c r="B17" s="301"/>
      <c r="C17" s="301"/>
      <c r="D17" s="302"/>
      <c r="E17" s="302"/>
      <c r="F17" s="302"/>
      <c r="G17" s="302"/>
      <c r="H17" s="305">
        <f t="shared" si="0"/>
        <v>0</v>
      </c>
      <c r="I17" s="306"/>
    </row>
    <row r="18" spans="1:9" x14ac:dyDescent="0.2">
      <c r="A18" s="44"/>
      <c r="B18" s="301"/>
      <c r="C18" s="301"/>
      <c r="D18" s="302"/>
      <c r="E18" s="302"/>
      <c r="F18" s="302"/>
      <c r="G18" s="302"/>
      <c r="H18" s="305">
        <f t="shared" si="0"/>
        <v>0</v>
      </c>
      <c r="I18" s="306"/>
    </row>
    <row r="19" spans="1:9" x14ac:dyDescent="0.2">
      <c r="A19" s="44"/>
      <c r="B19" s="301" t="s">
        <v>294</v>
      </c>
      <c r="C19" s="301"/>
      <c r="D19" s="302">
        <f>SUM(D10:E18)</f>
        <v>0</v>
      </c>
      <c r="E19" s="302"/>
      <c r="F19" s="302">
        <f>SUM(F10:G18)</f>
        <v>0</v>
      </c>
      <c r="G19" s="302"/>
      <c r="H19" s="305">
        <f t="shared" si="0"/>
        <v>0</v>
      </c>
      <c r="I19" s="306"/>
    </row>
    <row r="20" spans="1:9" x14ac:dyDescent="0.2">
      <c r="A20" s="44"/>
      <c r="B20" s="301"/>
      <c r="C20" s="301"/>
      <c r="D20" s="301"/>
      <c r="E20" s="301"/>
      <c r="F20" s="301"/>
      <c r="G20" s="301"/>
      <c r="H20" s="301"/>
      <c r="I20" s="301"/>
    </row>
    <row r="21" spans="1:9" x14ac:dyDescent="0.2">
      <c r="A21" s="44"/>
      <c r="B21" s="307" t="s">
        <v>295</v>
      </c>
      <c r="C21" s="308"/>
      <c r="D21" s="308"/>
      <c r="E21" s="308"/>
      <c r="F21" s="308"/>
      <c r="G21" s="308"/>
      <c r="H21" s="308"/>
      <c r="I21" s="309"/>
    </row>
    <row r="22" spans="1:9" x14ac:dyDescent="0.2">
      <c r="A22" s="44"/>
      <c r="B22" s="301"/>
      <c r="C22" s="301"/>
      <c r="D22" s="301"/>
      <c r="E22" s="301"/>
      <c r="F22" s="301"/>
      <c r="G22" s="301"/>
      <c r="H22" s="301"/>
      <c r="I22" s="301"/>
    </row>
    <row r="23" spans="1:9" x14ac:dyDescent="0.2">
      <c r="A23" s="44"/>
      <c r="B23" s="301"/>
      <c r="C23" s="301"/>
      <c r="D23" s="302"/>
      <c r="E23" s="302"/>
      <c r="F23" s="302"/>
      <c r="G23" s="302"/>
      <c r="H23" s="305">
        <f>+D23-F23</f>
        <v>0</v>
      </c>
      <c r="I23" s="306"/>
    </row>
    <row r="24" spans="1:9" x14ac:dyDescent="0.2">
      <c r="A24" s="44"/>
      <c r="B24" s="301"/>
      <c r="C24" s="301"/>
      <c r="D24" s="302"/>
      <c r="E24" s="302"/>
      <c r="F24" s="302"/>
      <c r="G24" s="302"/>
      <c r="H24" s="305">
        <f>+D24-F24</f>
        <v>0</v>
      </c>
      <c r="I24" s="306"/>
    </row>
    <row r="25" spans="1:9" x14ac:dyDescent="0.2">
      <c r="A25" s="44"/>
      <c r="B25" s="301"/>
      <c r="C25" s="301"/>
      <c r="D25" s="302"/>
      <c r="E25" s="302"/>
      <c r="F25" s="302"/>
      <c r="G25" s="302"/>
      <c r="H25" s="305">
        <f t="shared" ref="H25:H30" si="1">+D25-F25</f>
        <v>0</v>
      </c>
      <c r="I25" s="306"/>
    </row>
    <row r="26" spans="1:9" x14ac:dyDescent="0.2">
      <c r="A26" s="44"/>
      <c r="B26" s="301"/>
      <c r="C26" s="301"/>
      <c r="D26" s="302"/>
      <c r="E26" s="302"/>
      <c r="F26" s="302"/>
      <c r="G26" s="302"/>
      <c r="H26" s="305">
        <f t="shared" si="1"/>
        <v>0</v>
      </c>
      <c r="I26" s="306"/>
    </row>
    <row r="27" spans="1:9" x14ac:dyDescent="0.2">
      <c r="A27" s="44"/>
      <c r="B27" s="301"/>
      <c r="C27" s="301"/>
      <c r="D27" s="302"/>
      <c r="E27" s="302"/>
      <c r="F27" s="302"/>
      <c r="G27" s="302"/>
      <c r="H27" s="305">
        <f t="shared" si="1"/>
        <v>0</v>
      </c>
      <c r="I27" s="306"/>
    </row>
    <row r="28" spans="1:9" x14ac:dyDescent="0.2">
      <c r="A28" s="44"/>
      <c r="B28" s="301"/>
      <c r="C28" s="301"/>
      <c r="D28" s="302"/>
      <c r="E28" s="302"/>
      <c r="F28" s="302"/>
      <c r="G28" s="302"/>
      <c r="H28" s="305">
        <f t="shared" si="1"/>
        <v>0</v>
      </c>
      <c r="I28" s="306"/>
    </row>
    <row r="29" spans="1:9" x14ac:dyDescent="0.2">
      <c r="A29" s="44"/>
      <c r="B29" s="301"/>
      <c r="C29" s="301"/>
      <c r="D29" s="302"/>
      <c r="E29" s="302"/>
      <c r="F29" s="302"/>
      <c r="G29" s="302"/>
      <c r="H29" s="305">
        <f t="shared" si="1"/>
        <v>0</v>
      </c>
      <c r="I29" s="306"/>
    </row>
    <row r="30" spans="1:9" x14ac:dyDescent="0.2">
      <c r="A30" s="44"/>
      <c r="B30" s="301"/>
      <c r="C30" s="301"/>
      <c r="D30" s="302"/>
      <c r="E30" s="302"/>
      <c r="F30" s="302"/>
      <c r="G30" s="302"/>
      <c r="H30" s="305">
        <f t="shared" si="1"/>
        <v>0</v>
      </c>
      <c r="I30" s="306"/>
    </row>
    <row r="31" spans="1:9" x14ac:dyDescent="0.2">
      <c r="A31" s="44"/>
      <c r="B31" s="301" t="s">
        <v>296</v>
      </c>
      <c r="C31" s="301"/>
      <c r="D31" s="302">
        <f>SUM(D22:E30)</f>
        <v>0</v>
      </c>
      <c r="E31" s="302"/>
      <c r="F31" s="302">
        <f>SUM(F22:G30)</f>
        <v>0</v>
      </c>
      <c r="G31" s="302"/>
      <c r="H31" s="302">
        <f>+D31-F31</f>
        <v>0</v>
      </c>
      <c r="I31" s="302"/>
    </row>
    <row r="32" spans="1:9" x14ac:dyDescent="0.2">
      <c r="A32" s="44"/>
      <c r="B32" s="301"/>
      <c r="C32" s="301"/>
      <c r="D32" s="302"/>
      <c r="E32" s="302"/>
      <c r="F32" s="302"/>
      <c r="G32" s="302"/>
      <c r="H32" s="302"/>
      <c r="I32" s="302"/>
    </row>
    <row r="33" spans="1:11" x14ac:dyDescent="0.2">
      <c r="A33" s="44"/>
      <c r="B33" s="303" t="s">
        <v>297</v>
      </c>
      <c r="C33" s="304"/>
      <c r="D33" s="305">
        <f>+D19+D31</f>
        <v>0</v>
      </c>
      <c r="E33" s="306"/>
      <c r="F33" s="305">
        <f>+F19+F31</f>
        <v>0</v>
      </c>
      <c r="G33" s="306"/>
      <c r="H33" s="305">
        <f>+H19+H31</f>
        <v>0</v>
      </c>
      <c r="I33" s="306"/>
    </row>
    <row r="34" spans="1:11" x14ac:dyDescent="0.2">
      <c r="A34" s="44"/>
      <c r="B34" s="44"/>
      <c r="C34" s="44"/>
      <c r="D34" s="44"/>
      <c r="E34" s="44"/>
      <c r="F34" s="44"/>
      <c r="G34" s="44"/>
      <c r="H34" s="44"/>
      <c r="I34" s="44"/>
    </row>
    <row r="35" spans="1:11" x14ac:dyDescent="0.2">
      <c r="B35" s="88" t="s">
        <v>229</v>
      </c>
    </row>
    <row r="36" spans="1:11" x14ac:dyDescent="0.2">
      <c r="B36" s="88"/>
    </row>
    <row r="37" spans="1:11" x14ac:dyDescent="0.2">
      <c r="B37" s="88"/>
    </row>
    <row r="38" spans="1:11" x14ac:dyDescent="0.2">
      <c r="B38" s="44"/>
    </row>
    <row r="39" spans="1:11" x14ac:dyDescent="0.2">
      <c r="B39" s="44"/>
    </row>
    <row r="40" spans="1:11" x14ac:dyDescent="0.2">
      <c r="B40" s="106"/>
      <c r="C40" s="106"/>
      <c r="D40" s="106"/>
      <c r="F40" s="312"/>
      <c r="G40" s="312"/>
      <c r="H40" s="312"/>
      <c r="I40" s="312"/>
    </row>
    <row r="41" spans="1:11" x14ac:dyDescent="0.2">
      <c r="B41" s="283" t="s">
        <v>456</v>
      </c>
      <c r="C41" s="283"/>
      <c r="F41" s="313" t="s">
        <v>193</v>
      </c>
      <c r="G41" s="313"/>
      <c r="H41" s="313"/>
      <c r="I41" s="313"/>
      <c r="J41" s="149"/>
      <c r="K41" s="149"/>
    </row>
    <row r="42" spans="1:11" x14ac:dyDescent="0.2">
      <c r="B42" s="283" t="s">
        <v>459</v>
      </c>
      <c r="C42" s="283"/>
      <c r="D42" s="107"/>
      <c r="F42" s="300" t="s">
        <v>194</v>
      </c>
      <c r="G42" s="300"/>
      <c r="H42" s="300"/>
      <c r="I42" s="300"/>
      <c r="J42" s="150"/>
      <c r="K42" s="150"/>
    </row>
  </sheetData>
  <mergeCells count="111">
    <mergeCell ref="B1:I1"/>
    <mergeCell ref="B2:I2"/>
    <mergeCell ref="B3:I3"/>
    <mergeCell ref="E5:I5"/>
    <mergeCell ref="B7:C7"/>
    <mergeCell ref="D7:E7"/>
    <mergeCell ref="F7:G7"/>
    <mergeCell ref="H7:I7"/>
    <mergeCell ref="B11:C11"/>
    <mergeCell ref="D11:E11"/>
    <mergeCell ref="F11:G11"/>
    <mergeCell ref="H11:I11"/>
    <mergeCell ref="B12:C12"/>
    <mergeCell ref="D12:E12"/>
    <mergeCell ref="F12:G12"/>
    <mergeCell ref="H12:I12"/>
    <mergeCell ref="B8:C8"/>
    <mergeCell ref="D8:E8"/>
    <mergeCell ref="F8:G8"/>
    <mergeCell ref="H8:I8"/>
    <mergeCell ref="B9:I9"/>
    <mergeCell ref="B10:C10"/>
    <mergeCell ref="D10:E10"/>
    <mergeCell ref="F10:G10"/>
    <mergeCell ref="H10:I10"/>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1:I21"/>
    <mergeCell ref="B22:C22"/>
    <mergeCell ref="D22:E22"/>
    <mergeCell ref="F22:G22"/>
    <mergeCell ref="H22:I22"/>
    <mergeCell ref="B23:C23"/>
    <mergeCell ref="D23:E23"/>
    <mergeCell ref="F23:G23"/>
    <mergeCell ref="H23:I23"/>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F40:I40"/>
    <mergeCell ref="B41:C41"/>
    <mergeCell ref="F41:I41"/>
    <mergeCell ref="B42:C42"/>
    <mergeCell ref="F42:I42"/>
    <mergeCell ref="B32:C32"/>
    <mergeCell ref="D32:E32"/>
    <mergeCell ref="F32:G32"/>
    <mergeCell ref="H32:I32"/>
    <mergeCell ref="B33:C33"/>
    <mergeCell ref="D33:E33"/>
    <mergeCell ref="F33:G33"/>
    <mergeCell ref="H33:I33"/>
  </mergeCells>
  <printOptions horizontalCentered="1"/>
  <pageMargins left="0.70866141732283472" right="0.70866141732283472" top="0.74803149606299213" bottom="0.74803149606299213" header="0.31496062992125984" footer="0.31496062992125984"/>
  <pageSetup scale="70" orientation="landscape" r:id="rId1"/>
  <headerFooter>
    <oddFooter xml:space="preserve">&amp;R7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5"/>
  <sheetViews>
    <sheetView workbookViewId="0"/>
  </sheetViews>
  <sheetFormatPr baseColWidth="10" defaultColWidth="11.42578125" defaultRowHeight="12.75" x14ac:dyDescent="0.2"/>
  <cols>
    <col min="1" max="1" width="8.5703125" style="45" customWidth="1"/>
    <col min="2" max="2" width="1.140625" style="45" customWidth="1"/>
    <col min="3" max="3" width="60" style="45" customWidth="1"/>
    <col min="4" max="4" width="14.7109375" style="45" customWidth="1"/>
    <col min="5" max="6" width="12.85546875" style="45" customWidth="1"/>
    <col min="7" max="7" width="4.28515625" style="44" customWidth="1"/>
    <col min="8" max="16384" width="11.42578125" style="45"/>
  </cols>
  <sheetData>
    <row r="1" spans="2:7" ht="15" customHeight="1" x14ac:dyDescent="0.2">
      <c r="B1" s="324" t="s">
        <v>263</v>
      </c>
      <c r="C1" s="325"/>
      <c r="D1" s="325"/>
      <c r="E1" s="325"/>
      <c r="F1" s="326"/>
    </row>
    <row r="2" spans="2:7" ht="18" customHeight="1" x14ac:dyDescent="0.2">
      <c r="B2" s="307" t="s">
        <v>264</v>
      </c>
      <c r="C2" s="308"/>
      <c r="D2" s="308"/>
      <c r="E2" s="308"/>
      <c r="F2" s="309"/>
    </row>
    <row r="3" spans="2:7" ht="18" customHeight="1" x14ac:dyDescent="0.2">
      <c r="B3" s="327" t="s">
        <v>463</v>
      </c>
      <c r="C3" s="328"/>
      <c r="D3" s="328"/>
      <c r="E3" s="328"/>
      <c r="F3" s="329"/>
    </row>
    <row r="4" spans="2:7" s="44" customFormat="1" ht="6" customHeight="1" x14ac:dyDescent="0.2"/>
    <row r="5" spans="2:7" s="44" customFormat="1" ht="6" customHeight="1" x14ac:dyDescent="0.2"/>
    <row r="6" spans="2:7" s="44" customFormat="1" ht="14.25" customHeight="1" x14ac:dyDescent="0.2">
      <c r="C6" s="108" t="s">
        <v>265</v>
      </c>
      <c r="D6" s="109"/>
      <c r="E6" s="110"/>
      <c r="F6" s="111"/>
      <c r="G6" s="112"/>
    </row>
    <row r="7" spans="2:7" s="44" customFormat="1" ht="6" customHeight="1" x14ac:dyDescent="0.2"/>
    <row r="8" spans="2:7" s="44" customFormat="1" ht="6" customHeight="1" x14ac:dyDescent="0.2"/>
    <row r="9" spans="2:7" s="44" customFormat="1" ht="14.25" x14ac:dyDescent="0.2">
      <c r="B9" s="330" t="s">
        <v>231</v>
      </c>
      <c r="C9" s="330"/>
      <c r="D9" s="113" t="s">
        <v>266</v>
      </c>
      <c r="E9" s="113" t="s">
        <v>209</v>
      </c>
      <c r="F9" s="113" t="s">
        <v>267</v>
      </c>
    </row>
    <row r="10" spans="2:7" s="44" customFormat="1" ht="5.25" customHeight="1" thickBot="1" x14ac:dyDescent="0.25">
      <c r="B10" s="114"/>
      <c r="C10" s="115"/>
      <c r="D10" s="116"/>
      <c r="E10" s="116"/>
      <c r="F10" s="116"/>
    </row>
    <row r="11" spans="2:7" s="44" customFormat="1" ht="13.5" thickBot="1" x14ac:dyDescent="0.25">
      <c r="B11" s="117"/>
      <c r="C11" s="118" t="s">
        <v>268</v>
      </c>
      <c r="D11" s="119">
        <f>+D12+D13</f>
        <v>0</v>
      </c>
      <c r="E11" s="119">
        <f t="shared" ref="E11:F11" si="0">+E12+E13</f>
        <v>0</v>
      </c>
      <c r="F11" s="120">
        <f t="shared" si="0"/>
        <v>0</v>
      </c>
    </row>
    <row r="12" spans="2:7" s="44" customFormat="1" x14ac:dyDescent="0.2">
      <c r="B12" s="331" t="s">
        <v>269</v>
      </c>
      <c r="C12" s="332"/>
      <c r="D12" s="121">
        <f>+[1]EAI!E33</f>
        <v>0</v>
      </c>
      <c r="E12" s="121">
        <f>+[1]EAI!H33</f>
        <v>0</v>
      </c>
      <c r="F12" s="122">
        <f>+[1]EAI!I33</f>
        <v>0</v>
      </c>
    </row>
    <row r="13" spans="2:7" s="44" customFormat="1" ht="13.5" thickBot="1" x14ac:dyDescent="0.25">
      <c r="B13" s="333" t="s">
        <v>270</v>
      </c>
      <c r="C13" s="334"/>
      <c r="D13" s="76">
        <f>+[1]EAI!E46</f>
        <v>0</v>
      </c>
      <c r="E13" s="76">
        <f>+[1]EAI!H46</f>
        <v>0</v>
      </c>
      <c r="F13" s="123">
        <f>+[1]EAI!I46</f>
        <v>0</v>
      </c>
    </row>
    <row r="14" spans="2:7" s="44" customFormat="1" ht="13.5" thickBot="1" x14ac:dyDescent="0.25">
      <c r="B14" s="124"/>
      <c r="C14" s="118" t="s">
        <v>271</v>
      </c>
      <c r="D14" s="119">
        <f>+D15+D16</f>
        <v>0</v>
      </c>
      <c r="E14" s="119">
        <f t="shared" ref="E14:F14" si="1">+E15+E16</f>
        <v>0</v>
      </c>
      <c r="F14" s="120">
        <f t="shared" si="1"/>
        <v>0</v>
      </c>
    </row>
    <row r="15" spans="2:7" s="44" customFormat="1" x14ac:dyDescent="0.2">
      <c r="B15" s="335" t="s">
        <v>272</v>
      </c>
      <c r="C15" s="336"/>
      <c r="D15" s="121"/>
      <c r="E15" s="121"/>
      <c r="F15" s="122"/>
    </row>
    <row r="16" spans="2:7" s="44" customFormat="1" ht="13.5" thickBot="1" x14ac:dyDescent="0.25">
      <c r="B16" s="337" t="s">
        <v>273</v>
      </c>
      <c r="C16" s="338"/>
      <c r="D16" s="125"/>
      <c r="E16" s="125"/>
      <c r="F16" s="126"/>
    </row>
    <row r="17" spans="2:6" s="44" customFormat="1" ht="13.5" thickBot="1" x14ac:dyDescent="0.25">
      <c r="B17" s="127"/>
      <c r="C17" s="128" t="s">
        <v>274</v>
      </c>
      <c r="D17" s="129">
        <f>+D11-D14</f>
        <v>0</v>
      </c>
      <c r="E17" s="129">
        <f>+E11-E14</f>
        <v>0</v>
      </c>
      <c r="F17" s="130">
        <f>+F11-F14</f>
        <v>0</v>
      </c>
    </row>
    <row r="18" spans="2:6" s="44" customFormat="1" ht="13.5" thickBot="1" x14ac:dyDescent="0.25"/>
    <row r="19" spans="2:6" s="44" customFormat="1" ht="15" thickBot="1" x14ac:dyDescent="0.25">
      <c r="B19" s="339" t="s">
        <v>231</v>
      </c>
      <c r="C19" s="340"/>
      <c r="D19" s="131" t="s">
        <v>266</v>
      </c>
      <c r="E19" s="131" t="s">
        <v>209</v>
      </c>
      <c r="F19" s="132" t="s">
        <v>267</v>
      </c>
    </row>
    <row r="20" spans="2:6" s="44" customFormat="1" ht="6.75" customHeight="1" x14ac:dyDescent="0.2">
      <c r="B20" s="133"/>
      <c r="C20" s="134"/>
      <c r="D20" s="134"/>
      <c r="E20" s="134"/>
      <c r="F20" s="135"/>
    </row>
    <row r="21" spans="2:6" s="44" customFormat="1" x14ac:dyDescent="0.2">
      <c r="B21" s="315" t="s">
        <v>275</v>
      </c>
      <c r="C21" s="316"/>
      <c r="D21" s="76">
        <f>+D17</f>
        <v>0</v>
      </c>
      <c r="E21" s="76">
        <f t="shared" ref="E21:F21" si="2">+E17</f>
        <v>0</v>
      </c>
      <c r="F21" s="123">
        <f t="shared" si="2"/>
        <v>0</v>
      </c>
    </row>
    <row r="22" spans="2:6" s="44" customFormat="1" ht="6" customHeight="1" x14ac:dyDescent="0.2">
      <c r="B22" s="136"/>
      <c r="C22" s="68"/>
      <c r="D22" s="76"/>
      <c r="E22" s="76"/>
      <c r="F22" s="123"/>
    </row>
    <row r="23" spans="2:6" s="44" customFormat="1" x14ac:dyDescent="0.2">
      <c r="B23" s="315" t="s">
        <v>276</v>
      </c>
      <c r="C23" s="316"/>
      <c r="D23" s="76"/>
      <c r="E23" s="76"/>
      <c r="F23" s="123"/>
    </row>
    <row r="24" spans="2:6" s="44" customFormat="1" ht="7.5" customHeight="1" thickBot="1" x14ac:dyDescent="0.25">
      <c r="B24" s="137"/>
      <c r="C24" s="138"/>
      <c r="D24" s="125"/>
      <c r="E24" s="125"/>
      <c r="F24" s="126"/>
    </row>
    <row r="25" spans="2:6" s="44" customFormat="1" ht="13.5" thickBot="1" x14ac:dyDescent="0.25">
      <c r="B25" s="137"/>
      <c r="C25" s="128" t="s">
        <v>277</v>
      </c>
      <c r="D25" s="139">
        <f>+D21-D23</f>
        <v>0</v>
      </c>
      <c r="E25" s="139">
        <f t="shared" ref="E25:F25" si="3">+E21-E23</f>
        <v>0</v>
      </c>
      <c r="F25" s="140">
        <f t="shared" si="3"/>
        <v>0</v>
      </c>
    </row>
    <row r="26" spans="2:6" s="44" customFormat="1" ht="13.5" thickBot="1" x14ac:dyDescent="0.25"/>
    <row r="27" spans="2:6" s="44" customFormat="1" ht="15" thickBot="1" x14ac:dyDescent="0.25">
      <c r="B27" s="322" t="s">
        <v>231</v>
      </c>
      <c r="C27" s="323"/>
      <c r="D27" s="141" t="s">
        <v>266</v>
      </c>
      <c r="E27" s="141" t="s">
        <v>209</v>
      </c>
      <c r="F27" s="142" t="s">
        <v>267</v>
      </c>
    </row>
    <row r="28" spans="2:6" s="44" customFormat="1" ht="5.25" customHeight="1" x14ac:dyDescent="0.2">
      <c r="B28" s="133"/>
      <c r="C28" s="134"/>
      <c r="D28" s="134"/>
      <c r="E28" s="134"/>
      <c r="F28" s="135"/>
    </row>
    <row r="29" spans="2:6" s="44" customFormat="1" x14ac:dyDescent="0.2">
      <c r="B29" s="315" t="s">
        <v>278</v>
      </c>
      <c r="C29" s="316"/>
      <c r="D29" s="76">
        <f>+[1]EAI!E52</f>
        <v>0</v>
      </c>
      <c r="E29" s="76">
        <f>+[1]EAI!H51</f>
        <v>0</v>
      </c>
      <c r="F29" s="123">
        <f>+[1]EAI!I54</f>
        <v>0</v>
      </c>
    </row>
    <row r="30" spans="2:6" s="44" customFormat="1" ht="5.25" customHeight="1" x14ac:dyDescent="0.2">
      <c r="B30" s="136"/>
      <c r="C30" s="68"/>
      <c r="D30" s="76"/>
      <c r="E30" s="76"/>
      <c r="F30" s="123"/>
    </row>
    <row r="31" spans="2:6" s="44" customFormat="1" ht="13.5" thickBot="1" x14ac:dyDescent="0.25">
      <c r="B31" s="317" t="s">
        <v>279</v>
      </c>
      <c r="C31" s="318"/>
      <c r="D31" s="125"/>
      <c r="E31" s="125"/>
      <c r="F31" s="126"/>
    </row>
    <row r="32" spans="2:6" s="44" customFormat="1" ht="13.5" customHeight="1" thickBot="1" x14ac:dyDescent="0.25">
      <c r="B32" s="143"/>
      <c r="C32" s="144"/>
      <c r="D32" s="76"/>
      <c r="E32" s="76"/>
      <c r="F32" s="76"/>
    </row>
    <row r="33" spans="2:7" s="44" customFormat="1" ht="13.5" thickBot="1" x14ac:dyDescent="0.25">
      <c r="B33" s="124"/>
      <c r="C33" s="118" t="s">
        <v>280</v>
      </c>
      <c r="D33" s="145">
        <f>+D29-D31</f>
        <v>0</v>
      </c>
      <c r="E33" s="145">
        <f t="shared" ref="E33:F33" si="4">+E29-E31</f>
        <v>0</v>
      </c>
      <c r="F33" s="146">
        <f t="shared" si="4"/>
        <v>0</v>
      </c>
    </row>
    <row r="34" spans="2:7" s="44" customFormat="1" ht="15" customHeight="1" x14ac:dyDescent="0.2"/>
    <row r="35" spans="2:7" s="44" customFormat="1" ht="15" customHeight="1" x14ac:dyDescent="0.2">
      <c r="B35" s="88" t="s">
        <v>229</v>
      </c>
      <c r="C35" s="88"/>
      <c r="D35" s="88"/>
      <c r="E35" s="88"/>
      <c r="F35" s="88"/>
    </row>
    <row r="36" spans="2:7" s="44" customFormat="1" ht="45" customHeight="1" x14ac:dyDescent="0.2">
      <c r="C36" s="319" t="s">
        <v>281</v>
      </c>
      <c r="D36" s="319"/>
      <c r="E36" s="319"/>
      <c r="F36" s="319"/>
    </row>
    <row r="37" spans="2:7" s="44" customFormat="1" ht="27" customHeight="1" x14ac:dyDescent="0.2">
      <c r="C37" s="319" t="s">
        <v>282</v>
      </c>
      <c r="D37" s="319"/>
      <c r="E37" s="319"/>
      <c r="F37" s="319"/>
    </row>
    <row r="38" spans="2:7" s="44" customFormat="1" x14ac:dyDescent="0.2">
      <c r="C38" s="320" t="s">
        <v>283</v>
      </c>
      <c r="D38" s="320"/>
      <c r="E38" s="320"/>
      <c r="F38" s="320"/>
    </row>
    <row r="39" spans="2:7" s="44" customFormat="1" x14ac:dyDescent="0.2">
      <c r="C39" s="147"/>
      <c r="D39" s="147"/>
      <c r="E39" s="147"/>
      <c r="F39" s="147"/>
    </row>
    <row r="40" spans="2:7" s="44" customFormat="1" x14ac:dyDescent="0.2">
      <c r="C40" s="147"/>
      <c r="D40" s="147"/>
      <c r="E40" s="147"/>
      <c r="F40" s="147"/>
    </row>
    <row r="41" spans="2:7" s="44" customFormat="1" x14ac:dyDescent="0.2">
      <c r="C41" s="147"/>
      <c r="D41" s="147"/>
      <c r="E41" s="147"/>
      <c r="F41" s="147"/>
    </row>
    <row r="42" spans="2:7" s="44" customFormat="1" x14ac:dyDescent="0.2">
      <c r="C42" s="147"/>
      <c r="D42" s="147"/>
      <c r="E42" s="147"/>
      <c r="F42" s="147"/>
    </row>
    <row r="43" spans="2:7" s="44" customFormat="1" ht="10.5" customHeight="1" x14ac:dyDescent="0.2">
      <c r="C43" s="148" t="s">
        <v>284</v>
      </c>
      <c r="D43" s="321"/>
      <c r="E43" s="321"/>
      <c r="F43" s="321"/>
    </row>
    <row r="44" spans="2:7" x14ac:dyDescent="0.2">
      <c r="C44" s="107" t="s">
        <v>456</v>
      </c>
      <c r="D44" s="314" t="s">
        <v>193</v>
      </c>
      <c r="E44" s="314"/>
      <c r="F44" s="314"/>
      <c r="G44" s="45"/>
    </row>
    <row r="45" spans="2:7" x14ac:dyDescent="0.2">
      <c r="C45" s="107" t="s">
        <v>459</v>
      </c>
      <c r="D45" s="298" t="s">
        <v>194</v>
      </c>
      <c r="E45" s="298"/>
      <c r="F45" s="298"/>
    </row>
  </sheetData>
  <mergeCells count="20">
    <mergeCell ref="B27:C27"/>
    <mergeCell ref="B1:F1"/>
    <mergeCell ref="B2:F2"/>
    <mergeCell ref="B3:F3"/>
    <mergeCell ref="B9:C9"/>
    <mergeCell ref="B12:C12"/>
    <mergeCell ref="B13:C13"/>
    <mergeCell ref="B15:C15"/>
    <mergeCell ref="B16:C16"/>
    <mergeCell ref="B19:C19"/>
    <mergeCell ref="B21:C21"/>
    <mergeCell ref="B23:C23"/>
    <mergeCell ref="D44:F44"/>
    <mergeCell ref="D45:F45"/>
    <mergeCell ref="B29:C29"/>
    <mergeCell ref="B31:C31"/>
    <mergeCell ref="C36:F36"/>
    <mergeCell ref="C37:F37"/>
    <mergeCell ref="C38:F38"/>
    <mergeCell ref="D43:F43"/>
  </mergeCells>
  <printOptions horizontalCentered="1"/>
  <pageMargins left="0.70866141732283472" right="0.70866141732283472" top="0.74803149606299213" bottom="0.74803149606299213" header="0.31496062992125984" footer="0.31496062992125984"/>
  <pageSetup scale="89" orientation="landscape" r:id="rId1"/>
  <headerFooter>
    <oddFooter>&amp;R8</oddFooter>
  </headerFooter>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0"/>
  <sheetViews>
    <sheetView workbookViewId="0"/>
  </sheetViews>
  <sheetFormatPr baseColWidth="10" defaultColWidth="11.42578125" defaultRowHeight="12.75" x14ac:dyDescent="0.2"/>
  <cols>
    <col min="1" max="1" width="25.5703125" style="44" customWidth="1"/>
    <col min="2" max="3" width="3.7109375" style="45" customWidth="1"/>
    <col min="4" max="4" width="65.7109375" style="45" customWidth="1"/>
    <col min="5" max="5" width="14" style="45" customWidth="1"/>
    <col min="6" max="6" width="14.28515625" style="45" customWidth="1"/>
    <col min="7" max="7" width="15.5703125" style="45" customWidth="1"/>
    <col min="8" max="8" width="15" style="45" customWidth="1"/>
    <col min="9" max="10" width="14.85546875" style="45" bestFit="1" customWidth="1"/>
    <col min="11" max="11" width="15.140625" style="45" customWidth="1"/>
    <col min="12" max="12" width="14.85546875" style="45" customWidth="1"/>
    <col min="13" max="13" width="3.140625" style="44" customWidth="1"/>
    <col min="14" max="16384" width="11.42578125" style="45"/>
  </cols>
  <sheetData>
    <row r="1" spans="2:12" ht="6" customHeight="1" x14ac:dyDescent="0.2">
      <c r="B1" s="308"/>
      <c r="C1" s="308"/>
      <c r="D1" s="308"/>
      <c r="E1" s="308"/>
      <c r="F1" s="308"/>
      <c r="G1" s="308"/>
      <c r="H1" s="308"/>
      <c r="I1" s="308"/>
      <c r="J1" s="308"/>
      <c r="K1" s="308"/>
      <c r="L1" s="308"/>
    </row>
    <row r="2" spans="2:12" ht="13.5" customHeight="1" x14ac:dyDescent="0.2">
      <c r="B2" s="308" t="s">
        <v>230</v>
      </c>
      <c r="C2" s="308"/>
      <c r="D2" s="308"/>
      <c r="E2" s="308"/>
      <c r="F2" s="308"/>
      <c r="G2" s="308"/>
      <c r="H2" s="308"/>
      <c r="I2" s="308"/>
      <c r="J2" s="308"/>
      <c r="K2" s="308"/>
      <c r="L2" s="308"/>
    </row>
    <row r="3" spans="2:12" ht="20.25" customHeight="1" x14ac:dyDescent="0.2">
      <c r="B3" s="308" t="s">
        <v>463</v>
      </c>
      <c r="C3" s="308"/>
      <c r="D3" s="308"/>
      <c r="E3" s="308"/>
      <c r="F3" s="308"/>
      <c r="G3" s="308"/>
      <c r="H3" s="308"/>
      <c r="I3" s="308"/>
      <c r="J3" s="308"/>
      <c r="K3" s="308"/>
      <c r="L3" s="308"/>
    </row>
    <row r="4" spans="2:12" s="44" customFormat="1" ht="8.25" customHeight="1" x14ac:dyDescent="0.2">
      <c r="B4" s="46"/>
      <c r="C4" s="46"/>
      <c r="D4" s="46"/>
      <c r="E4" s="46"/>
      <c r="F4" s="46"/>
      <c r="G4" s="46"/>
      <c r="H4" s="46"/>
      <c r="I4" s="46"/>
      <c r="J4" s="46"/>
      <c r="K4" s="46"/>
      <c r="L4" s="46"/>
    </row>
    <row r="5" spans="2:12" s="44" customFormat="1" ht="24" customHeight="1" x14ac:dyDescent="0.2">
      <c r="D5" s="47" t="s">
        <v>196</v>
      </c>
      <c r="E5" s="347" t="s">
        <v>197</v>
      </c>
      <c r="F5" s="347"/>
      <c r="G5" s="347"/>
      <c r="H5" s="347"/>
      <c r="I5" s="50"/>
      <c r="J5" s="50"/>
      <c r="K5" s="51"/>
      <c r="L5" s="46"/>
    </row>
    <row r="6" spans="2:12" s="44" customFormat="1" ht="8.25" customHeight="1" x14ac:dyDescent="0.2">
      <c r="B6" s="46"/>
      <c r="C6" s="46"/>
      <c r="D6" s="46"/>
      <c r="E6" s="46"/>
      <c r="F6" s="46"/>
      <c r="G6" s="46"/>
      <c r="H6" s="46"/>
      <c r="I6" s="46"/>
      <c r="J6" s="46"/>
      <c r="K6" s="46"/>
      <c r="L6" s="46"/>
    </row>
    <row r="7" spans="2:12" x14ac:dyDescent="0.2">
      <c r="B7" s="348" t="s">
        <v>231</v>
      </c>
      <c r="C7" s="349"/>
      <c r="D7" s="350"/>
      <c r="E7" s="357" t="s">
        <v>232</v>
      </c>
      <c r="F7" s="357"/>
      <c r="G7" s="357"/>
      <c r="H7" s="357"/>
      <c r="I7" s="357"/>
      <c r="J7" s="357"/>
      <c r="K7" s="357"/>
      <c r="L7" s="357" t="s">
        <v>202</v>
      </c>
    </row>
    <row r="8" spans="2:12" ht="25.5" x14ac:dyDescent="0.2">
      <c r="B8" s="351"/>
      <c r="C8" s="352"/>
      <c r="D8" s="353"/>
      <c r="E8" s="54" t="s">
        <v>205</v>
      </c>
      <c r="F8" s="54" t="s">
        <v>206</v>
      </c>
      <c r="G8" s="54" t="s">
        <v>207</v>
      </c>
      <c r="H8" s="54" t="s">
        <v>208</v>
      </c>
      <c r="I8" s="54" t="s">
        <v>209</v>
      </c>
      <c r="J8" s="54" t="s">
        <v>210</v>
      </c>
      <c r="K8" s="54" t="s">
        <v>211</v>
      </c>
      <c r="L8" s="357"/>
    </row>
    <row r="9" spans="2:12" ht="15.75" customHeight="1" x14ac:dyDescent="0.2">
      <c r="B9" s="354"/>
      <c r="C9" s="355"/>
      <c r="D9" s="356"/>
      <c r="E9" s="54">
        <v>1</v>
      </c>
      <c r="F9" s="54">
        <v>2</v>
      </c>
      <c r="G9" s="54" t="s">
        <v>214</v>
      </c>
      <c r="H9" s="54">
        <v>4</v>
      </c>
      <c r="I9" s="54">
        <v>5</v>
      </c>
      <c r="J9" s="54">
        <v>6</v>
      </c>
      <c r="K9" s="54">
        <v>7</v>
      </c>
      <c r="L9" s="54" t="s">
        <v>215</v>
      </c>
    </row>
    <row r="10" spans="2:12" ht="15" customHeight="1" x14ac:dyDescent="0.2">
      <c r="B10" s="343" t="s">
        <v>233</v>
      </c>
      <c r="C10" s="334"/>
      <c r="D10" s="344"/>
      <c r="E10" s="95">
        <f>E14+E23</f>
        <v>0</v>
      </c>
      <c r="F10" s="95">
        <f t="shared" ref="F10:L10" si="0">F14+F23</f>
        <v>0</v>
      </c>
      <c r="G10" s="95">
        <f t="shared" si="0"/>
        <v>0</v>
      </c>
      <c r="H10" s="95">
        <f t="shared" si="0"/>
        <v>0</v>
      </c>
      <c r="I10" s="95">
        <f t="shared" si="0"/>
        <v>0</v>
      </c>
      <c r="J10" s="95">
        <f t="shared" si="0"/>
        <v>0</v>
      </c>
      <c r="K10" s="95">
        <f t="shared" si="0"/>
        <v>0</v>
      </c>
      <c r="L10" s="96">
        <f t="shared" si="0"/>
        <v>0</v>
      </c>
    </row>
    <row r="11" spans="2:12" x14ac:dyDescent="0.2">
      <c r="B11" s="62"/>
      <c r="C11" s="341" t="s">
        <v>234</v>
      </c>
      <c r="D11" s="342"/>
      <c r="E11" s="97">
        <f>SUM(E12:E13)</f>
        <v>63781531.729999997</v>
      </c>
      <c r="F11" s="97">
        <f t="shared" ref="F11:K11" si="1">SUM(F12:F13)</f>
        <v>43011404.350000001</v>
      </c>
      <c r="G11" s="97">
        <f t="shared" si="1"/>
        <v>106792936.08</v>
      </c>
      <c r="H11" s="97">
        <f t="shared" si="1"/>
        <v>21614863.73</v>
      </c>
      <c r="I11" s="97">
        <f t="shared" si="1"/>
        <v>20987908.77</v>
      </c>
      <c r="J11" s="97">
        <f t="shared" si="1"/>
        <v>20987908.77</v>
      </c>
      <c r="K11" s="97">
        <f t="shared" si="1"/>
        <v>20987908.77</v>
      </c>
      <c r="L11" s="96">
        <f>SUM(L12:L13)</f>
        <v>85805027.310000002</v>
      </c>
    </row>
    <row r="12" spans="2:12" x14ac:dyDescent="0.2">
      <c r="B12" s="62"/>
      <c r="C12" s="68"/>
      <c r="D12" s="69" t="s">
        <v>235</v>
      </c>
      <c r="E12" s="98">
        <v>0</v>
      </c>
      <c r="F12" s="98">
        <v>0</v>
      </c>
      <c r="G12" s="97"/>
      <c r="H12" s="98">
        <v>0</v>
      </c>
      <c r="I12" s="98">
        <v>0</v>
      </c>
      <c r="J12" s="98">
        <v>0</v>
      </c>
      <c r="K12" s="98">
        <v>0</v>
      </c>
      <c r="L12" s="98">
        <f t="shared" ref="L12:L39" si="2">+G12-I12</f>
        <v>0</v>
      </c>
    </row>
    <row r="13" spans="2:12" ht="15" customHeight="1" x14ac:dyDescent="0.2">
      <c r="B13" s="62"/>
      <c r="C13" s="68"/>
      <c r="D13" s="69" t="s">
        <v>236</v>
      </c>
      <c r="E13" s="99">
        <v>63781531.729999997</v>
      </c>
      <c r="F13" s="99">
        <v>43011404.350000001</v>
      </c>
      <c r="G13" s="97">
        <f>E13+F13</f>
        <v>106792936.08</v>
      </c>
      <c r="H13" s="100">
        <v>21614863.73</v>
      </c>
      <c r="I13" s="100">
        <v>20987908.77</v>
      </c>
      <c r="J13" s="100">
        <v>20987908.77</v>
      </c>
      <c r="K13" s="99">
        <v>20987908.77</v>
      </c>
      <c r="L13" s="96">
        <f>+G13-I13</f>
        <v>85805027.310000002</v>
      </c>
    </row>
    <row r="14" spans="2:12" x14ac:dyDescent="0.2">
      <c r="B14" s="62"/>
      <c r="C14" s="341" t="s">
        <v>237</v>
      </c>
      <c r="D14" s="342"/>
      <c r="E14" s="101">
        <f>SUM(E15:E22)</f>
        <v>0</v>
      </c>
      <c r="F14" s="101">
        <f>SUM(F15:F22)</f>
        <v>0</v>
      </c>
      <c r="G14" s="101">
        <f t="shared" ref="G14:K14" si="3">SUM(G15:G22)</f>
        <v>0</v>
      </c>
      <c r="H14" s="101">
        <f t="shared" si="3"/>
        <v>0</v>
      </c>
      <c r="I14" s="101">
        <f t="shared" si="3"/>
        <v>0</v>
      </c>
      <c r="J14" s="101">
        <f t="shared" si="3"/>
        <v>0</v>
      </c>
      <c r="K14" s="101">
        <f t="shared" si="3"/>
        <v>0</v>
      </c>
      <c r="L14" s="101">
        <f t="shared" si="2"/>
        <v>0</v>
      </c>
    </row>
    <row r="15" spans="2:12" x14ac:dyDescent="0.2">
      <c r="B15" s="62"/>
      <c r="C15" s="68"/>
      <c r="D15" s="69" t="s">
        <v>238</v>
      </c>
      <c r="E15" s="102"/>
      <c r="F15" s="103"/>
      <c r="G15" s="102"/>
      <c r="H15" s="102"/>
      <c r="I15" s="102"/>
      <c r="J15" s="102"/>
      <c r="K15" s="102"/>
      <c r="L15" s="101">
        <f t="shared" si="2"/>
        <v>0</v>
      </c>
    </row>
    <row r="16" spans="2:12" x14ac:dyDescent="0.2">
      <c r="B16" s="62"/>
      <c r="C16" s="68"/>
      <c r="D16" s="69" t="s">
        <v>239</v>
      </c>
      <c r="E16" s="59"/>
      <c r="F16" s="59"/>
      <c r="G16" s="59"/>
      <c r="H16" s="59"/>
      <c r="I16" s="59"/>
      <c r="J16" s="59"/>
      <c r="K16" s="59"/>
      <c r="L16" s="101">
        <f t="shared" si="2"/>
        <v>0</v>
      </c>
    </row>
    <row r="17" spans="2:12" x14ac:dyDescent="0.2">
      <c r="B17" s="62"/>
      <c r="C17" s="68"/>
      <c r="D17" s="69" t="s">
        <v>240</v>
      </c>
      <c r="E17" s="102"/>
      <c r="F17" s="103"/>
      <c r="G17" s="102"/>
      <c r="H17" s="103"/>
      <c r="I17" s="102"/>
      <c r="J17" s="102"/>
      <c r="K17" s="102"/>
      <c r="L17" s="101">
        <f t="shared" si="2"/>
        <v>0</v>
      </c>
    </row>
    <row r="18" spans="2:12" x14ac:dyDescent="0.2">
      <c r="B18" s="62"/>
      <c r="C18" s="68"/>
      <c r="D18" s="69" t="s">
        <v>241</v>
      </c>
      <c r="E18" s="59"/>
      <c r="F18" s="59"/>
      <c r="G18" s="59"/>
      <c r="H18" s="59"/>
      <c r="I18" s="59"/>
      <c r="J18" s="59"/>
      <c r="K18" s="59"/>
      <c r="L18" s="101">
        <f t="shared" si="2"/>
        <v>0</v>
      </c>
    </row>
    <row r="19" spans="2:12" x14ac:dyDescent="0.2">
      <c r="B19" s="62"/>
      <c r="C19" s="68"/>
      <c r="D19" s="69" t="s">
        <v>242</v>
      </c>
      <c r="E19" s="59"/>
      <c r="F19" s="59"/>
      <c r="G19" s="59"/>
      <c r="H19" s="59"/>
      <c r="I19" s="59"/>
      <c r="J19" s="59"/>
      <c r="K19" s="59"/>
      <c r="L19" s="101">
        <f t="shared" si="2"/>
        <v>0</v>
      </c>
    </row>
    <row r="20" spans="2:12" x14ac:dyDescent="0.2">
      <c r="B20" s="62"/>
      <c r="C20" s="68"/>
      <c r="D20" s="69" t="s">
        <v>243</v>
      </c>
      <c r="E20" s="59"/>
      <c r="F20" s="59"/>
      <c r="G20" s="59"/>
      <c r="H20" s="59"/>
      <c r="I20" s="59"/>
      <c r="J20" s="59"/>
      <c r="K20" s="59"/>
      <c r="L20" s="101">
        <f t="shared" si="2"/>
        <v>0</v>
      </c>
    </row>
    <row r="21" spans="2:12" x14ac:dyDescent="0.2">
      <c r="B21" s="62"/>
      <c r="C21" s="68"/>
      <c r="D21" s="69" t="s">
        <v>244</v>
      </c>
      <c r="E21" s="59"/>
      <c r="F21" s="59"/>
      <c r="G21" s="59"/>
      <c r="H21" s="59"/>
      <c r="I21" s="59"/>
      <c r="J21" s="59"/>
      <c r="K21" s="59"/>
      <c r="L21" s="101">
        <f t="shared" si="2"/>
        <v>0</v>
      </c>
    </row>
    <row r="22" spans="2:12" x14ac:dyDescent="0.2">
      <c r="B22" s="62"/>
      <c r="C22" s="68"/>
      <c r="D22" s="69" t="s">
        <v>245</v>
      </c>
      <c r="E22" s="59"/>
      <c r="F22" s="59"/>
      <c r="G22" s="59"/>
      <c r="H22" s="59"/>
      <c r="I22" s="59"/>
      <c r="J22" s="59"/>
      <c r="K22" s="59"/>
      <c r="L22" s="101">
        <f t="shared" si="2"/>
        <v>0</v>
      </c>
    </row>
    <row r="23" spans="2:12" x14ac:dyDescent="0.2">
      <c r="B23" s="62"/>
      <c r="C23" s="341" t="s">
        <v>246</v>
      </c>
      <c r="D23" s="342"/>
      <c r="E23" s="101">
        <f>SUM(E24:E26)</f>
        <v>0</v>
      </c>
      <c r="F23" s="101">
        <f t="shared" ref="F23:L23" si="4">SUM(F24:F26)</f>
        <v>0</v>
      </c>
      <c r="G23" s="101">
        <f t="shared" si="4"/>
        <v>0</v>
      </c>
      <c r="H23" s="101">
        <f t="shared" si="4"/>
        <v>0</v>
      </c>
      <c r="I23" s="101">
        <f t="shared" si="4"/>
        <v>0</v>
      </c>
      <c r="J23" s="101">
        <f t="shared" si="4"/>
        <v>0</v>
      </c>
      <c r="K23" s="101">
        <f t="shared" si="4"/>
        <v>0</v>
      </c>
      <c r="L23" s="101">
        <f t="shared" si="4"/>
        <v>0</v>
      </c>
    </row>
    <row r="24" spans="2:12" x14ac:dyDescent="0.2">
      <c r="B24" s="62"/>
      <c r="C24" s="68"/>
      <c r="D24" s="69" t="s">
        <v>247</v>
      </c>
      <c r="E24" s="104"/>
      <c r="F24" s="103"/>
      <c r="G24" s="104"/>
      <c r="H24" s="103"/>
      <c r="I24" s="104"/>
      <c r="J24" s="104"/>
      <c r="K24" s="104"/>
      <c r="L24" s="101">
        <f t="shared" si="2"/>
        <v>0</v>
      </c>
    </row>
    <row r="25" spans="2:12" x14ac:dyDescent="0.2">
      <c r="B25" s="62"/>
      <c r="C25" s="68"/>
      <c r="D25" s="69" t="s">
        <v>248</v>
      </c>
      <c r="E25" s="58"/>
      <c r="F25" s="59"/>
      <c r="G25" s="59"/>
      <c r="H25" s="59"/>
      <c r="I25" s="59"/>
      <c r="J25" s="59"/>
      <c r="K25" s="59"/>
      <c r="L25" s="101">
        <f t="shared" si="2"/>
        <v>0</v>
      </c>
    </row>
    <row r="26" spans="2:12" x14ac:dyDescent="0.2">
      <c r="B26" s="62"/>
      <c r="C26" s="68"/>
      <c r="D26" s="69" t="s">
        <v>249</v>
      </c>
      <c r="E26" s="58"/>
      <c r="F26" s="59"/>
      <c r="G26" s="59"/>
      <c r="H26" s="59"/>
      <c r="I26" s="59"/>
      <c r="J26" s="59"/>
      <c r="K26" s="59"/>
      <c r="L26" s="101">
        <f t="shared" si="2"/>
        <v>0</v>
      </c>
    </row>
    <row r="27" spans="2:12" x14ac:dyDescent="0.2">
      <c r="B27" s="62"/>
      <c r="C27" s="341" t="s">
        <v>250</v>
      </c>
      <c r="D27" s="342"/>
      <c r="E27" s="101">
        <f>SUM(E28:E29)</f>
        <v>0</v>
      </c>
      <c r="F27" s="63"/>
      <c r="G27" s="77"/>
      <c r="H27" s="63"/>
      <c r="I27" s="63"/>
      <c r="J27" s="63"/>
      <c r="K27" s="63"/>
      <c r="L27" s="101">
        <f t="shared" si="2"/>
        <v>0</v>
      </c>
    </row>
    <row r="28" spans="2:12" x14ac:dyDescent="0.2">
      <c r="B28" s="62"/>
      <c r="C28" s="68"/>
      <c r="D28" s="69" t="s">
        <v>251</v>
      </c>
      <c r="E28" s="101"/>
      <c r="F28" s="59"/>
      <c r="G28" s="59"/>
      <c r="H28" s="59"/>
      <c r="I28" s="59"/>
      <c r="J28" s="59"/>
      <c r="K28" s="59"/>
      <c r="L28" s="101">
        <f t="shared" si="2"/>
        <v>0</v>
      </c>
    </row>
    <row r="29" spans="2:12" x14ac:dyDescent="0.2">
      <c r="B29" s="62"/>
      <c r="C29" s="68"/>
      <c r="D29" s="69" t="s">
        <v>252</v>
      </c>
      <c r="E29" s="101"/>
      <c r="F29" s="59"/>
      <c r="G29" s="59"/>
      <c r="H29" s="59"/>
      <c r="I29" s="59"/>
      <c r="J29" s="59"/>
      <c r="K29" s="59"/>
      <c r="L29" s="101">
        <f t="shared" si="2"/>
        <v>0</v>
      </c>
    </row>
    <row r="30" spans="2:12" x14ac:dyDescent="0.2">
      <c r="B30" s="62"/>
      <c r="C30" s="341" t="s">
        <v>253</v>
      </c>
      <c r="D30" s="342"/>
      <c r="E30" s="101">
        <f>SUM(E31:E34)</f>
        <v>0</v>
      </c>
      <c r="F30" s="63"/>
      <c r="G30" s="77"/>
      <c r="H30" s="63"/>
      <c r="I30" s="63"/>
      <c r="J30" s="63"/>
      <c r="K30" s="63"/>
      <c r="L30" s="101">
        <f t="shared" si="2"/>
        <v>0</v>
      </c>
    </row>
    <row r="31" spans="2:12" x14ac:dyDescent="0.2">
      <c r="B31" s="62"/>
      <c r="C31" s="68"/>
      <c r="D31" s="69" t="s">
        <v>254</v>
      </c>
      <c r="E31" s="101"/>
      <c r="F31" s="59"/>
      <c r="G31" s="59"/>
      <c r="H31" s="59"/>
      <c r="I31" s="59"/>
      <c r="J31" s="59"/>
      <c r="K31" s="59"/>
      <c r="L31" s="101">
        <f t="shared" si="2"/>
        <v>0</v>
      </c>
    </row>
    <row r="32" spans="2:12" x14ac:dyDescent="0.2">
      <c r="B32" s="62"/>
      <c r="C32" s="68"/>
      <c r="D32" s="69" t="s">
        <v>255</v>
      </c>
      <c r="E32" s="101"/>
      <c r="F32" s="59"/>
      <c r="G32" s="59"/>
      <c r="H32" s="59"/>
      <c r="I32" s="59"/>
      <c r="J32" s="59"/>
      <c r="K32" s="59"/>
      <c r="L32" s="101">
        <f t="shared" si="2"/>
        <v>0</v>
      </c>
    </row>
    <row r="33" spans="1:13" x14ac:dyDescent="0.2">
      <c r="B33" s="62"/>
      <c r="C33" s="68"/>
      <c r="D33" s="69" t="s">
        <v>256</v>
      </c>
      <c r="E33" s="101"/>
      <c r="F33" s="59"/>
      <c r="G33" s="59"/>
      <c r="H33" s="59"/>
      <c r="I33" s="59"/>
      <c r="J33" s="59"/>
      <c r="K33" s="59"/>
      <c r="L33" s="101">
        <f t="shared" si="2"/>
        <v>0</v>
      </c>
    </row>
    <row r="34" spans="1:13" x14ac:dyDescent="0.2">
      <c r="B34" s="62"/>
      <c r="C34" s="68"/>
      <c r="D34" s="69" t="s">
        <v>257</v>
      </c>
      <c r="E34" s="101"/>
      <c r="F34" s="59"/>
      <c r="G34" s="59"/>
      <c r="H34" s="59"/>
      <c r="I34" s="59"/>
      <c r="J34" s="59"/>
      <c r="K34" s="59"/>
      <c r="L34" s="101">
        <f t="shared" si="2"/>
        <v>0</v>
      </c>
    </row>
    <row r="35" spans="1:13" x14ac:dyDescent="0.2">
      <c r="B35" s="62"/>
      <c r="C35" s="341" t="s">
        <v>258</v>
      </c>
      <c r="D35" s="342"/>
      <c r="E35" s="101">
        <f>SUM(E36)</f>
        <v>0</v>
      </c>
      <c r="F35" s="63"/>
      <c r="G35" s="77"/>
      <c r="H35" s="63"/>
      <c r="I35" s="63"/>
      <c r="J35" s="63"/>
      <c r="K35" s="63"/>
      <c r="L35" s="101">
        <f t="shared" si="2"/>
        <v>0</v>
      </c>
    </row>
    <row r="36" spans="1:13" x14ac:dyDescent="0.2">
      <c r="B36" s="62"/>
      <c r="C36" s="68"/>
      <c r="D36" s="69" t="s">
        <v>259</v>
      </c>
      <c r="E36" s="58"/>
      <c r="F36" s="59"/>
      <c r="G36" s="59"/>
      <c r="H36" s="59"/>
      <c r="I36" s="59"/>
      <c r="J36" s="59"/>
      <c r="K36" s="59"/>
      <c r="L36" s="101">
        <f t="shared" si="2"/>
        <v>0</v>
      </c>
    </row>
    <row r="37" spans="1:13" ht="15" customHeight="1" x14ac:dyDescent="0.2">
      <c r="B37" s="343" t="s">
        <v>260</v>
      </c>
      <c r="C37" s="334"/>
      <c r="D37" s="344"/>
      <c r="E37" s="58"/>
      <c r="F37" s="59"/>
      <c r="G37" s="59"/>
      <c r="H37" s="59"/>
      <c r="I37" s="59"/>
      <c r="J37" s="59"/>
      <c r="K37" s="59"/>
      <c r="L37" s="101">
        <f t="shared" si="2"/>
        <v>0</v>
      </c>
    </row>
    <row r="38" spans="1:13" ht="15" customHeight="1" x14ac:dyDescent="0.2">
      <c r="B38" s="343" t="s">
        <v>261</v>
      </c>
      <c r="C38" s="334"/>
      <c r="D38" s="344"/>
      <c r="E38" s="58"/>
      <c r="F38" s="59"/>
      <c r="G38" s="59"/>
      <c r="H38" s="59"/>
      <c r="I38" s="59"/>
      <c r="J38" s="59"/>
      <c r="K38" s="59"/>
      <c r="L38" s="101">
        <f t="shared" si="2"/>
        <v>0</v>
      </c>
    </row>
    <row r="39" spans="1:13" ht="15.75" customHeight="1" x14ac:dyDescent="0.2">
      <c r="B39" s="343" t="s">
        <v>262</v>
      </c>
      <c r="C39" s="334"/>
      <c r="D39" s="344"/>
      <c r="E39" s="58"/>
      <c r="F39" s="59"/>
      <c r="G39" s="59"/>
      <c r="H39" s="59"/>
      <c r="I39" s="59"/>
      <c r="J39" s="59"/>
      <c r="K39" s="59"/>
      <c r="L39" s="101">
        <f t="shared" si="2"/>
        <v>0</v>
      </c>
    </row>
    <row r="40" spans="1:13" x14ac:dyDescent="0.2">
      <c r="B40" s="78"/>
      <c r="C40" s="79"/>
      <c r="D40" s="80"/>
      <c r="E40" s="81"/>
      <c r="F40" s="82"/>
      <c r="G40" s="82"/>
      <c r="H40" s="82"/>
      <c r="I40" s="82"/>
      <c r="J40" s="82"/>
      <c r="K40" s="82"/>
      <c r="L40" s="82"/>
    </row>
    <row r="41" spans="1:13" s="87" customFormat="1" ht="16.5" customHeight="1" x14ac:dyDescent="0.2">
      <c r="A41" s="83"/>
      <c r="B41" s="84"/>
      <c r="C41" s="345" t="s">
        <v>228</v>
      </c>
      <c r="D41" s="346"/>
      <c r="E41" s="105">
        <f>+E11+E14+E23+E27+E30+E35+E37+E38+E39</f>
        <v>63781531.729999997</v>
      </c>
      <c r="F41" s="105">
        <f t="shared" ref="F41:L41" si="5">+F11+F14+F23+F27+F30+F35+F37+F38+F39</f>
        <v>43011404.350000001</v>
      </c>
      <c r="G41" s="105">
        <f t="shared" si="5"/>
        <v>106792936.08</v>
      </c>
      <c r="H41" s="105">
        <f t="shared" si="5"/>
        <v>21614863.73</v>
      </c>
      <c r="I41" s="105">
        <f t="shared" si="5"/>
        <v>20987908.77</v>
      </c>
      <c r="J41" s="105">
        <f t="shared" si="5"/>
        <v>20987908.77</v>
      </c>
      <c r="K41" s="105">
        <f t="shared" si="5"/>
        <v>20987908.77</v>
      </c>
      <c r="L41" s="105">
        <f t="shared" si="5"/>
        <v>85805027.310000002</v>
      </c>
      <c r="M41" s="83"/>
    </row>
    <row r="42" spans="1:13" x14ac:dyDescent="0.2">
      <c r="B42" s="44"/>
      <c r="C42" s="44"/>
      <c r="D42" s="44"/>
      <c r="E42" s="44"/>
      <c r="F42" s="44"/>
      <c r="G42" s="44"/>
      <c r="H42" s="44"/>
      <c r="I42" s="44"/>
      <c r="J42" s="44"/>
      <c r="K42" s="44"/>
      <c r="L42" s="44"/>
    </row>
    <row r="43" spans="1:13" x14ac:dyDescent="0.2">
      <c r="B43" s="88" t="s">
        <v>229</v>
      </c>
      <c r="F43" s="44"/>
      <c r="G43" s="44"/>
      <c r="H43" s="44"/>
      <c r="I43" s="44"/>
      <c r="J43" s="44"/>
      <c r="K43" s="44"/>
      <c r="L43" s="44"/>
    </row>
    <row r="44" spans="1:13" x14ac:dyDescent="0.2">
      <c r="B44" s="88"/>
      <c r="F44" s="44"/>
      <c r="G44" s="44"/>
      <c r="H44" s="44"/>
      <c r="I44" s="44"/>
      <c r="J44" s="44"/>
      <c r="K44" s="44"/>
      <c r="L44" s="44"/>
    </row>
    <row r="45" spans="1:13" x14ac:dyDescent="0.2">
      <c r="B45" s="88"/>
      <c r="F45" s="44"/>
      <c r="G45" s="44"/>
      <c r="H45" s="44"/>
      <c r="I45" s="44"/>
      <c r="J45" s="44"/>
      <c r="K45" s="44"/>
      <c r="L45" s="44"/>
    </row>
    <row r="48" spans="1:13" x14ac:dyDescent="0.2">
      <c r="D48" s="106"/>
      <c r="G48" s="312"/>
      <c r="H48" s="312"/>
      <c r="I48" s="312"/>
      <c r="J48" s="312"/>
    </row>
    <row r="49" spans="4:12" x14ac:dyDescent="0.2">
      <c r="D49" s="283" t="s">
        <v>456</v>
      </c>
      <c r="E49" s="283"/>
      <c r="G49" s="299" t="s">
        <v>193</v>
      </c>
      <c r="H49" s="299"/>
      <c r="I49" s="299"/>
      <c r="J49" s="299"/>
      <c r="K49" s="92"/>
      <c r="L49" s="92"/>
    </row>
    <row r="50" spans="4:12" x14ac:dyDescent="0.2">
      <c r="D50" s="283" t="s">
        <v>459</v>
      </c>
      <c r="E50" s="283"/>
      <c r="G50" s="300" t="s">
        <v>194</v>
      </c>
      <c r="H50" s="300"/>
      <c r="I50" s="300"/>
      <c r="J50" s="300"/>
      <c r="K50" s="92"/>
      <c r="L50" s="92"/>
    </row>
  </sheetData>
  <protectedRanges>
    <protectedRange sqref="E17 G17 I17:K17" name="Rango1"/>
    <protectedRange sqref="E15 G15:K15" name="Rango1_1"/>
    <protectedRange sqref="E24 G24 I24:K24" name="Rango1_2"/>
    <protectedRange sqref="F15" name="Rango1_3"/>
    <protectedRange sqref="F17" name="Rango1_4"/>
    <protectedRange sqref="F24" name="Rango1_5"/>
    <protectedRange sqref="H17" name="Rango1_6"/>
    <protectedRange sqref="H24" name="Rango1_7"/>
  </protectedRanges>
  <mergeCells count="23">
    <mergeCell ref="C30:D30"/>
    <mergeCell ref="B1:L1"/>
    <mergeCell ref="B2:L2"/>
    <mergeCell ref="B3:L3"/>
    <mergeCell ref="E5:H5"/>
    <mergeCell ref="B7:D9"/>
    <mergeCell ref="E7:K7"/>
    <mergeCell ref="L7:L8"/>
    <mergeCell ref="B10:D10"/>
    <mergeCell ref="C11:D11"/>
    <mergeCell ref="C14:D14"/>
    <mergeCell ref="C23:D23"/>
    <mergeCell ref="C27:D27"/>
    <mergeCell ref="G49:J49"/>
    <mergeCell ref="G50:J50"/>
    <mergeCell ref="C35:D35"/>
    <mergeCell ref="B37:D37"/>
    <mergeCell ref="B38:D38"/>
    <mergeCell ref="B39:D39"/>
    <mergeCell ref="C41:D41"/>
    <mergeCell ref="G48:J48"/>
    <mergeCell ref="D49:E49"/>
    <mergeCell ref="D50:E50"/>
  </mergeCells>
  <printOptions horizontalCentered="1"/>
  <pageMargins left="0.70866141732283472" right="0.70866141732283472" top="0.74803149606299213" bottom="0.74803149606299213" header="0.31496062992125984" footer="0.31496062992125984"/>
  <pageSetup scale="55" orientation="landscape" r:id="rId1"/>
  <headerFooter>
    <oddFooter>&amp;R1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EAI </vt:lpstr>
      <vt:lpstr>CAdmon</vt:lpstr>
      <vt:lpstr>COG</vt:lpstr>
      <vt:lpstr>CTG</vt:lpstr>
      <vt:lpstr>CFG</vt:lpstr>
      <vt:lpstr>EN</vt:lpstr>
      <vt:lpstr>ID</vt:lpstr>
      <vt:lpstr>IPF</vt:lpstr>
      <vt:lpstr>CProg</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2019-03-08T19:21:09Z</cp:lastPrinted>
  <dcterms:created xsi:type="dcterms:W3CDTF">2018-01-16T16:12:43Z</dcterms:created>
  <dcterms:modified xsi:type="dcterms:W3CDTF">2019-04-24T17:22:37Z</dcterms:modified>
</cp:coreProperties>
</file>