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4T\"/>
    </mc:Choice>
  </mc:AlternateContent>
  <bookViews>
    <workbookView xWindow="0" yWindow="0" windowWidth="28800" windowHeight="12330"/>
  </bookViews>
  <sheets>
    <sheet name="NOTAS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NOTAS!$A$1:$F$522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 localSheetId="0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1" i="1" l="1"/>
  <c r="C511" i="1"/>
  <c r="B511" i="1"/>
  <c r="D494" i="1"/>
  <c r="D475" i="1"/>
  <c r="D503" i="1" s="1"/>
  <c r="D462" i="1"/>
  <c r="D455" i="1"/>
  <c r="D468" i="1" s="1"/>
  <c r="C445" i="1"/>
  <c r="C436" i="1"/>
  <c r="B436" i="1"/>
  <c r="B445" i="1" s="1"/>
  <c r="D427" i="1"/>
  <c r="C427" i="1"/>
  <c r="B427" i="1"/>
  <c r="C394" i="1"/>
  <c r="B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76" i="1"/>
  <c r="D375" i="1"/>
  <c r="D374" i="1"/>
  <c r="D373" i="1"/>
  <c r="D372" i="1"/>
  <c r="D394" i="1" s="1"/>
  <c r="C368" i="1"/>
  <c r="B368" i="1"/>
  <c r="D367" i="1"/>
  <c r="D366" i="1"/>
  <c r="D364" i="1"/>
  <c r="D360" i="1"/>
  <c r="D359" i="1"/>
  <c r="D368" i="1" s="1"/>
  <c r="B352" i="1"/>
  <c r="C349" i="1" s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8" i="1"/>
  <c r="B227" i="1"/>
  <c r="B232" i="1" s="1"/>
  <c r="B214" i="1"/>
  <c r="B197" i="1"/>
  <c r="B223" i="1" s="1"/>
  <c r="B190" i="1"/>
  <c r="B182" i="1"/>
  <c r="B176" i="1"/>
  <c r="B169" i="1"/>
  <c r="E163" i="1"/>
  <c r="D163" i="1"/>
  <c r="C163" i="1"/>
  <c r="B146" i="1"/>
  <c r="B163" i="1" s="1"/>
  <c r="B141" i="1"/>
  <c r="B135" i="1"/>
  <c r="D130" i="1"/>
  <c r="C130" i="1"/>
  <c r="B130" i="1"/>
  <c r="B122" i="1"/>
  <c r="D104" i="1"/>
  <c r="C104" i="1"/>
  <c r="B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122" i="1" s="1"/>
  <c r="C75" i="1"/>
  <c r="B75" i="1"/>
  <c r="D69" i="1"/>
  <c r="C69" i="1"/>
  <c r="C122" i="1" s="1"/>
  <c r="B69" i="1"/>
  <c r="B63" i="1"/>
  <c r="B58" i="1"/>
  <c r="B52" i="1"/>
  <c r="E44" i="1"/>
  <c r="D44" i="1"/>
  <c r="C44" i="1"/>
  <c r="B44" i="1"/>
  <c r="B42" i="1"/>
  <c r="B36" i="1"/>
  <c r="D32" i="1"/>
  <c r="C32" i="1"/>
  <c r="B32" i="1"/>
  <c r="D21" i="1"/>
  <c r="B21" i="1"/>
  <c r="C242" i="1" l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342" i="1"/>
  <c r="C346" i="1"/>
  <c r="C350" i="1"/>
  <c r="C239" i="1"/>
  <c r="C352" i="1" s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C345" i="1"/>
</calcChain>
</file>

<file path=xl/comments1.xml><?xml version="1.0" encoding="utf-8"?>
<comments xmlns="http://schemas.openxmlformats.org/spreadsheetml/2006/main">
  <authors>
    <author>Windows User</author>
  </authors>
  <commentList>
    <comment ref="A47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no cuadra revisar</t>
        </r>
      </text>
    </comment>
  </commentList>
</comments>
</file>

<file path=xl/sharedStrings.xml><?xml version="1.0" encoding="utf-8"?>
<sst xmlns="http://schemas.openxmlformats.org/spreadsheetml/2006/main" count="516" uniqueCount="438">
  <si>
    <t xml:space="preserve">NOTAS A LOS ESTADOS FINANCIEROS </t>
  </si>
  <si>
    <t>Al 31 de Diciembre del 2018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</si>
  <si>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</si>
  <si>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</si>
  <si>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</si>
  <si>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</si>
  <si>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</si>
  <si>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</si>
  <si>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</si>
  <si>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</si>
  <si>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</si>
  <si>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</si>
  <si>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</si>
  <si>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</si>
  <si>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</si>
  <si>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</si>
  <si>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</si>
  <si>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</si>
  <si>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</si>
  <si>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</si>
  <si>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</si>
  <si>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</si>
  <si>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</si>
  <si>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</si>
  <si>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</si>
  <si>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</si>
  <si>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</si>
  <si>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</si>
  <si>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</si>
  <si>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</si>
  <si>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</si>
  <si>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</si>
  <si>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</si>
  <si>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</si>
  <si>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</si>
  <si>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</si>
  <si>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</si>
  <si>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</si>
  <si>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</si>
  <si>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</si>
  <si>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</si>
  <si>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</si>
  <si>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</si>
  <si>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</si>
  <si>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</si>
  <si>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</si>
  <si>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</si>
  <si>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</si>
  <si>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</si>
  <si>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</si>
  <si>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</si>
  <si>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</si>
  <si>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</si>
  <si>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</si>
  <si>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</si>
  <si>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</si>
  <si>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</si>
  <si>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</si>
  <si>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</si>
  <si>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</si>
  <si>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</si>
  <si>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</si>
  <si>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</si>
  <si>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</si>
  <si>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</si>
  <si>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</si>
  <si>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</si>
  <si>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</si>
  <si>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</si>
  <si>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</si>
  <si>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</si>
  <si>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</si>
  <si>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</si>
  <si>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</si>
  <si>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</si>
  <si>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</si>
  <si>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</si>
  <si>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</si>
  <si>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</si>
  <si>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</si>
  <si>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</si>
  <si>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</si>
  <si>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</si>
  <si>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</si>
  <si>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</si>
  <si>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</si>
  <si>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</si>
  <si>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</si>
  <si>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</si>
  <si>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</si>
  <si>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</si>
  <si>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</si>
  <si>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</si>
  <si>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</si>
  <si>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</si>
  <si>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</si>
  <si>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</si>
  <si>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</si>
  <si>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</si>
  <si>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</si>
  <si>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</si>
  <si>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</si>
  <si>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</si>
  <si>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</si>
  <si>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</si>
  <si>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</si>
  <si>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</si>
  <si>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</si>
  <si>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</si>
  <si>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</si>
  <si>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</si>
  <si>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</si>
  <si>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</si>
  <si>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</si>
  <si>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</si>
  <si>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</si>
  <si>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</si>
  <si>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</si>
  <si>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</si>
  <si>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</si>
  <si>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</si>
  <si>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</si>
  <si>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</si>
  <si>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</si>
  <si>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</si>
  <si>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</si>
  <si>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</si>
  <si>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</si>
  <si>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</si>
  <si>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</si>
  <si>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</si>
  <si>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2119904005  CXP POR REMANENTES</t>
  </si>
  <si>
    <t>2119904008  CXP REMANENTE EN SOL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</si>
  <si>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</si>
  <si>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</si>
  <si>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</si>
  <si>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</si>
  <si>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</si>
  <si>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</si>
  <si>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</si>
  <si>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</si>
  <si>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</si>
  <si>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</si>
  <si>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</si>
  <si>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</si>
  <si>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</si>
  <si>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</si>
  <si>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</si>
  <si>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</si>
  <si>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</si>
  <si>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</si>
  <si>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</si>
  <si>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</si>
  <si>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</si>
  <si>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</si>
  <si>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</si>
  <si>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</si>
  <si>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</si>
  <si>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</si>
  <si>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</si>
  <si>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</si>
  <si>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</si>
  <si>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</si>
  <si>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 EXAMENES OTROS</t>
  </si>
  <si>
    <t>4163610031  INDEMNIZACIONES (REC</t>
  </si>
  <si>
    <t>4169610002  RECARGOS</t>
  </si>
  <si>
    <t>4169610156  POR CONCEPTO DE PATROCINIOS</t>
  </si>
  <si>
    <t>4169610157  INGRESOS POR SERVICIOS EXTERNOS</t>
  </si>
  <si>
    <t>4169610161  SERVICIOS TECNOLOGICOS</t>
  </si>
  <si>
    <t>4169610903  RECURSOS INTERINSTITUCIONALES</t>
  </si>
  <si>
    <t>4200xxxxxx</t>
  </si>
  <si>
    <t>4213831000  SERVICIOS PERSONALES</t>
  </si>
  <si>
    <t>4213832000  MATERIALES Y SUMINISTROS</t>
  </si>
  <si>
    <t>4213833000  SERVICIOS GENERALES</t>
  </si>
  <si>
    <t>4213834000  AYUDAS Y SUBSIDIOS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</si>
  <si>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</si>
  <si>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</si>
  <si>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</si>
  <si>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</si>
  <si>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</si>
  <si>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</si>
  <si>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</si>
  <si>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</si>
  <si>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</si>
  <si>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</si>
  <si>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</si>
  <si>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</si>
  <si>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</si>
  <si>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</si>
  <si>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</si>
  <si>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</si>
  <si>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</si>
  <si>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</si>
  <si>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</si>
  <si>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</si>
  <si>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</si>
  <si>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</si>
  <si>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</si>
  <si>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</si>
  <si>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</si>
  <si>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</si>
  <si>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</si>
  <si>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</si>
  <si>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</si>
  <si>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</si>
  <si>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</si>
  <si>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</si>
  <si>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</si>
  <si>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</si>
  <si>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</si>
  <si>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5122222000  PROD. A. ANIMAL.</t>
  </si>
  <si>
    <t>5122223000  UTENSILIOS PARA EL 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</si>
  <si>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</si>
  <si>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</si>
  <si>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</si>
  <si>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</si>
  <si>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</si>
  <si>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</si>
  <si>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</si>
  <si>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</si>
  <si>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</si>
  <si>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</si>
  <si>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</si>
  <si>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</si>
  <si>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</si>
  <si>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</si>
  <si>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</si>
  <si>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</si>
  <si>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</si>
  <si>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</si>
  <si>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</si>
  <si>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</si>
  <si>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</si>
  <si>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</si>
  <si>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</si>
  <si>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</si>
  <si>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</si>
  <si>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</si>
  <si>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</si>
  <si>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</si>
  <si>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</si>
  <si>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</si>
  <si>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</si>
  <si>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</si>
  <si>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</si>
  <si>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</si>
  <si>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</si>
  <si>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5132326000  ARRENDA. DE MAQ., O</t>
  </si>
  <si>
    <t>5132327000  ARRE. ACT. INTANG</t>
  </si>
  <si>
    <t>5132329000  OTROS ARRENDAMIENTOS</t>
  </si>
  <si>
    <t>5133331000  SERVS. LEGALES, DE</t>
  </si>
  <si>
    <t>5133332000  SERVS. DE DISEÑO, A</t>
  </si>
  <si>
    <t>5133333000  SERVS. CONSULT. ADM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</si>
  <si>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</si>
  <si>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</si>
  <si>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</si>
  <si>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</si>
  <si>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</si>
  <si>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</si>
  <si>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</si>
  <si>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</si>
  <si>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</si>
  <si>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</si>
  <si>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</si>
  <si>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</si>
  <si>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</si>
  <si>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</si>
  <si>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</si>
  <si>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5136362000  DIF. RADIO, TV VTA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</si>
  <si>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</si>
  <si>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</si>
  <si>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</si>
  <si>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</si>
  <si>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</si>
  <si>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</si>
  <si>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</si>
  <si>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</si>
  <si>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</si>
  <si>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</si>
  <si>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</si>
  <si>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5139391000  SERV. FUNERARIOS</t>
  </si>
  <si>
    <t>5139392000  OTROS IMPUESTOS Y DERECHOS</t>
  </si>
  <si>
    <t>5139395000  PENAS, MULTAS</t>
  </si>
  <si>
    <t>5139398000  IMPUESTO DE NOMINA</t>
  </si>
  <si>
    <t>5242442000  BECAS O. AYUDA</t>
  </si>
  <si>
    <t>5513258300  D.A. EDIFICIOS NO RESIDENCIALES</t>
  </si>
  <si>
    <t>5515151100  DEP. MUEBLES DE OFIC</t>
  </si>
  <si>
    <t>5515151500  DEP. EQUIPO DE COMPU</t>
  </si>
  <si>
    <t>5515151900  DEP. OTROS MOBILIARI</t>
  </si>
  <si>
    <t>5515252100  DEP. EQUIPO Y APARAT</t>
  </si>
  <si>
    <t>5515252300  DEP. CÁMARAS FOTOGRÁ</t>
  </si>
  <si>
    <t>5515252900  DEP. OTROS MOBILIARI</t>
  </si>
  <si>
    <t>5515353100  DEP. EQUIPO MEDICO Y</t>
  </si>
  <si>
    <t>5515454100  DEP. AUTOMOVILES Y CAMIONES</t>
  </si>
  <si>
    <t>5515656200  DEP. MAQUINARIA Y EQ</t>
  </si>
  <si>
    <t>5515656400  DEP. SISTEMA AIRE ACONDICIONADO</t>
  </si>
  <si>
    <t>5515656500  DEP. EQUIPOS DE COMU</t>
  </si>
  <si>
    <t>5515656600  DEP. EQUIPO DE GENER</t>
  </si>
  <si>
    <t>5515656700  DEP. HERRAMIENTAS Y</t>
  </si>
  <si>
    <t>5515656900  DEP. OTROS EQUIPOS</t>
  </si>
  <si>
    <t>5518000001  BAJA DE ACTIVO FIJO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</si>
  <si>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</si>
  <si>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</si>
  <si>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</si>
  <si>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</si>
  <si>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</si>
  <si>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</si>
  <si>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</si>
  <si>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</si>
  <si>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</si>
  <si>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</si>
  <si>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</si>
  <si>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</si>
  <si>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</si>
  <si>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</si>
  <si>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</si>
  <si>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</si>
  <si>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</si>
  <si>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</si>
  <si>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</si>
  <si>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</si>
  <si>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</si>
  <si>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</si>
  <si>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</si>
  <si>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</si>
  <si>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</si>
  <si>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</si>
  <si>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</si>
  <si>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</si>
  <si>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</si>
  <si>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</si>
  <si>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</si>
  <si>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</si>
  <si>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</si>
  <si>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</si>
  <si>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</si>
  <si>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</si>
  <si>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</si>
  <si>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</si>
  <si>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</si>
  <si>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</si>
  <si>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</si>
  <si>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</si>
  <si>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</si>
  <si>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</si>
  <si>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</si>
  <si>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</si>
  <si>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</si>
  <si>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</si>
  <si>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</si>
  <si>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</si>
  <si>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</si>
  <si>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</si>
  <si>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</si>
  <si>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</si>
  <si>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</si>
  <si>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</si>
  <si>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</si>
  <si>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</si>
  <si>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</si>
  <si>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</si>
  <si>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</si>
  <si>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</si>
  <si>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1112103035  BANORTE 0409990427 PROFOCIE 2015</t>
  </si>
  <si>
    <t>1112103036  BANORTE 0496200528</t>
  </si>
  <si>
    <t>1112103037  BANORTE 0496200500</t>
  </si>
  <si>
    <t>1112103038  BANORTE 0899136992 S</t>
  </si>
  <si>
    <t>1112103039  BANORTE 0899136983 G</t>
  </si>
  <si>
    <t>1112103040  BANORTE 1036753883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</si>
  <si>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</si>
  <si>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</si>
  <si>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</si>
  <si>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</si>
  <si>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</si>
  <si>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</si>
  <si>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</si>
  <si>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</si>
  <si>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</si>
  <si>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</si>
  <si>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</si>
  <si>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</si>
  <si>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</si>
  <si>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</si>
  <si>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</si>
  <si>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</si>
  <si>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</si>
  <si>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</si>
  <si>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</si>
  <si>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</si>
  <si>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</si>
  <si>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</si>
  <si>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</si>
  <si>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</si>
  <si>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</si>
  <si>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</si>
  <si>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</si>
  <si>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</si>
  <si>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</si>
  <si>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</si>
  <si>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</si>
  <si>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</si>
  <si>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</si>
  <si>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</si>
  <si>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</si>
  <si>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</si>
  <si>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</si>
  <si>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</si>
  <si>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</si>
  <si>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</si>
  <si>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</si>
  <si>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</si>
  <si>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</si>
  <si>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</si>
  <si>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</si>
  <si>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</si>
  <si>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</si>
  <si>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</si>
  <si>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</si>
  <si>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</si>
  <si>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</si>
  <si>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</si>
  <si>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</si>
  <si>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</si>
  <si>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</si>
  <si>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</si>
  <si>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</si>
  <si>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</si>
  <si>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</si>
  <si>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</si>
  <si>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</si>
  <si>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</si>
  <si>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</si>
  <si>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</si>
  <si>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</si>
  <si>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</si>
  <si>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</si>
  <si>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 xml:space="preserve">Encargado de Rectoría de la Universidad Tecnológica del Norte de Guanajuato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</si>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</sst>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-;#,##0.00\-;&quot; &quot;"/>
    <numFmt numFmtId="168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7" fontId="0" fillId="0" borderId="4" xfId="0" applyNumberForma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164" fontId="3" fillId="0" borderId="5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9" fontId="2" fillId="2" borderId="2" xfId="2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164" fontId="5" fillId="0" borderId="5" xfId="0" applyNumberFormat="1" applyFont="1" applyFill="1" applyBorder="1"/>
    <xf numFmtId="164" fontId="5" fillId="0" borderId="3" xfId="0" applyNumberFormat="1" applyFont="1" applyFill="1" applyBorder="1"/>
    <xf numFmtId="43" fontId="2" fillId="2" borderId="11" xfId="0" applyNumberFormat="1" applyFont="1" applyFill="1" applyBorder="1" applyAlignment="1">
      <alignment vertical="center"/>
    </xf>
    <xf numFmtId="168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3" fontId="3" fillId="3" borderId="0" xfId="0" applyNumberFormat="1" applyFont="1" applyFill="1" applyBorder="1"/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16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0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DICIEMBRE%202018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527"/>
  <sheetViews>
    <sheetView showGridLines="0" tabSelected="1" topLeftCell="A495" zoomScale="148" zoomScaleNormal="148" workbookViewId="0">
      <selection activeCell="G508" sqref="G508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500000</v>
      </c>
      <c r="C29" s="37">
        <v>500000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500000</v>
      </c>
      <c r="C32" s="40">
        <f>SUM(C27:C31)</f>
        <v>500000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1664429.81</v>
      </c>
      <c r="C36" s="34"/>
      <c r="D36" s="34"/>
      <c r="E36" s="34"/>
    </row>
    <row r="37" spans="1:5" ht="12.75" customHeight="1">
      <c r="A37" s="35" t="s">
        <v>29</v>
      </c>
      <c r="B37" s="43">
        <v>0</v>
      </c>
      <c r="C37" s="34"/>
      <c r="D37" s="34"/>
      <c r="E37" s="34"/>
    </row>
    <row r="38" spans="1:5" ht="12.75" customHeight="1">
      <c r="A38" s="35" t="s">
        <v>30</v>
      </c>
      <c r="B38" s="43">
        <v>0</v>
      </c>
      <c r="C38" s="34"/>
      <c r="D38" s="34"/>
      <c r="E38" s="34"/>
    </row>
    <row r="39" spans="1:5" ht="12.75" customHeight="1">
      <c r="A39" s="35" t="s">
        <v>31</v>
      </c>
      <c r="B39" s="37">
        <v>1615737.33</v>
      </c>
      <c r="C39" s="34"/>
      <c r="D39" s="34"/>
      <c r="E39" s="34"/>
    </row>
    <row r="40" spans="1:5" ht="12.75" customHeight="1">
      <c r="A40" s="35" t="s">
        <v>32</v>
      </c>
      <c r="B40" s="37">
        <v>4855.71</v>
      </c>
      <c r="C40" s="34"/>
      <c r="D40" s="34"/>
      <c r="E40" s="34"/>
    </row>
    <row r="41" spans="1:5" ht="12.75" customHeight="1">
      <c r="A41" s="35" t="s">
        <v>33</v>
      </c>
      <c r="B41" s="37">
        <v>43836.77</v>
      </c>
      <c r="C41" s="34"/>
      <c r="D41" s="34"/>
      <c r="E41" s="34"/>
    </row>
    <row r="42" spans="1:5" ht="12.75" customHeight="1">
      <c r="A42" s="28" t="s">
        <v>34</v>
      </c>
      <c r="B42" s="42">
        <f>B43</f>
        <v>0</v>
      </c>
      <c r="C42" s="34"/>
      <c r="D42" s="34"/>
      <c r="E42" s="34"/>
    </row>
    <row r="43" spans="1:5" ht="12.75" customHeight="1">
      <c r="A43" s="44" t="s">
        <v>35</v>
      </c>
      <c r="B43" s="39">
        <v>0</v>
      </c>
      <c r="C43" s="39"/>
      <c r="D43" s="39"/>
      <c r="E43" s="39"/>
    </row>
    <row r="44" spans="1:5" ht="14.25" customHeight="1">
      <c r="B44" s="40">
        <f>B36+B42</f>
        <v>1664429.81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5"/>
      <c r="C45" s="46"/>
      <c r="D45" s="46"/>
      <c r="E45" s="46"/>
    </row>
    <row r="46" spans="1:5" ht="14.25" customHeight="1">
      <c r="A46" s="22" t="s">
        <v>36</v>
      </c>
    </row>
    <row r="47" spans="1:5" ht="14.25" customHeight="1">
      <c r="A47" s="47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35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8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7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49" t="s">
        <v>45</v>
      </c>
      <c r="F55" s="25" t="s">
        <v>46</v>
      </c>
    </row>
    <row r="56" spans="1:6" ht="12.75" customHeight="1">
      <c r="A56" s="50" t="s">
        <v>47</v>
      </c>
      <c r="B56" s="27"/>
      <c r="C56" s="51" t="s">
        <v>48</v>
      </c>
      <c r="D56" s="51"/>
      <c r="E56" s="51"/>
      <c r="F56" s="27">
        <v>0</v>
      </c>
    </row>
    <row r="57" spans="1:6" ht="12.75" customHeight="1">
      <c r="A57" s="52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8"/>
      <c r="B58" s="25">
        <f>SUM(B55:B57)</f>
        <v>0</v>
      </c>
      <c r="C58" s="53">
        <v>0</v>
      </c>
      <c r="D58" s="53">
        <v>0</v>
      </c>
      <c r="E58" s="53">
        <v>0</v>
      </c>
      <c r="F58" s="53">
        <v>0</v>
      </c>
    </row>
    <row r="59" spans="1:6">
      <c r="A59" s="48"/>
      <c r="B59" s="54"/>
      <c r="C59" s="54"/>
      <c r="D59" s="54"/>
      <c r="E59" s="54"/>
      <c r="F59" s="54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4"/>
      <c r="F60" s="54"/>
    </row>
    <row r="61" spans="1:6" ht="12.75" customHeight="1">
      <c r="A61" s="28" t="s">
        <v>51</v>
      </c>
      <c r="B61" s="29"/>
      <c r="C61" s="55" t="s">
        <v>48</v>
      </c>
      <c r="D61" s="29">
        <v>0</v>
      </c>
      <c r="E61" s="54"/>
      <c r="F61" s="54"/>
    </row>
    <row r="62" spans="1:6" ht="12.75" customHeight="1">
      <c r="A62" s="28"/>
      <c r="B62" s="29"/>
      <c r="C62" s="29">
        <v>0</v>
      </c>
      <c r="D62" s="29">
        <v>0</v>
      </c>
      <c r="E62" s="54"/>
      <c r="F62" s="54"/>
    </row>
    <row r="63" spans="1:6" ht="16.5" customHeight="1">
      <c r="A63" s="56"/>
      <c r="B63" s="25">
        <f>SUM(B61:B62)</f>
        <v>0</v>
      </c>
      <c r="C63" s="57"/>
      <c r="D63" s="58"/>
      <c r="E63" s="54"/>
      <c r="F63" s="54"/>
    </row>
    <row r="64" spans="1:6" ht="12.75" customHeight="1">
      <c r="A64" s="48"/>
      <c r="B64" s="54"/>
      <c r="C64" s="54"/>
      <c r="D64" s="54"/>
      <c r="E64" s="54"/>
      <c r="F64" s="54"/>
    </row>
    <row r="65" spans="1:5" ht="8.25" customHeight="1">
      <c r="A65" s="47"/>
    </row>
    <row r="66" spans="1:5">
      <c r="A66" s="22" t="s">
        <v>52</v>
      </c>
    </row>
    <row r="67" spans="1:5">
      <c r="A67" s="47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97638722.149999991</v>
      </c>
      <c r="C69" s="42">
        <f>SUM(C70:C74)</f>
        <v>97638722.149999991</v>
      </c>
      <c r="D69" s="42">
        <f>SUM(D70:D74)</f>
        <v>0</v>
      </c>
      <c r="E69" s="59">
        <v>0</v>
      </c>
    </row>
    <row r="70" spans="1:5" ht="12.75" customHeight="1">
      <c r="A70" s="35" t="s">
        <v>59</v>
      </c>
      <c r="B70" s="37">
        <v>14916639.51</v>
      </c>
      <c r="C70" s="37">
        <v>14916639.51</v>
      </c>
      <c r="D70" s="34">
        <v>0</v>
      </c>
      <c r="E70" s="34"/>
    </row>
    <row r="71" spans="1:5" ht="12.75" customHeight="1">
      <c r="A71" s="35" t="s">
        <v>60</v>
      </c>
      <c r="B71" s="37">
        <v>127609.65</v>
      </c>
      <c r="C71" s="37">
        <v>127609.65</v>
      </c>
      <c r="D71" s="34">
        <v>0</v>
      </c>
      <c r="E71" s="34"/>
    </row>
    <row r="72" spans="1:5" ht="12.75" customHeight="1">
      <c r="A72" s="35" t="s">
        <v>61</v>
      </c>
      <c r="B72" s="37">
        <v>59789621.409999996</v>
      </c>
      <c r="C72" s="37">
        <v>59789621.409999996</v>
      </c>
      <c r="D72" s="34">
        <v>0</v>
      </c>
      <c r="E72" s="34"/>
    </row>
    <row r="73" spans="1:5" ht="12.75" customHeight="1">
      <c r="A73" s="35" t="s">
        <v>62</v>
      </c>
      <c r="B73" s="37">
        <v>18616714.199999999</v>
      </c>
      <c r="C73" s="37">
        <v>18616714.199999999</v>
      </c>
      <c r="D73" s="34">
        <v>0</v>
      </c>
      <c r="E73" s="34"/>
    </row>
    <row r="74" spans="1:5" ht="12.75" customHeight="1">
      <c r="A74" s="35" t="s">
        <v>63</v>
      </c>
      <c r="B74" s="37">
        <v>4188137.38</v>
      </c>
      <c r="C74" s="37">
        <v>4188137.38</v>
      </c>
      <c r="D74" s="34">
        <v>0</v>
      </c>
      <c r="E74" s="34"/>
    </row>
    <row r="75" spans="1:5" ht="12.75" customHeight="1">
      <c r="A75" s="28" t="s">
        <v>64</v>
      </c>
      <c r="B75" s="42">
        <f>SUM(B76:B103)</f>
        <v>92441377.460000008</v>
      </c>
      <c r="C75" s="42">
        <f>SUM(C76:C103)</f>
        <v>91618119.020000011</v>
      </c>
      <c r="D75" s="42">
        <f>SUM(D76:D103)</f>
        <v>-823258.44000000285</v>
      </c>
      <c r="E75" s="34">
        <v>0</v>
      </c>
    </row>
    <row r="76" spans="1:5" ht="12.75" customHeight="1">
      <c r="A76" s="35" t="s">
        <v>65</v>
      </c>
      <c r="B76" s="37">
        <v>2153986.29</v>
      </c>
      <c r="C76" s="37">
        <v>2308239.56</v>
      </c>
      <c r="D76" s="37">
        <f>C76-B76</f>
        <v>154253.27000000002</v>
      </c>
      <c r="E76" s="60">
        <v>0</v>
      </c>
    </row>
    <row r="77" spans="1:5" ht="12.75" customHeight="1">
      <c r="A77" s="35" t="s">
        <v>66</v>
      </c>
      <c r="B77" s="37">
        <v>6045857.7800000003</v>
      </c>
      <c r="C77" s="37">
        <v>5955833.4500000002</v>
      </c>
      <c r="D77" s="37">
        <f t="shared" ref="D77:D103" si="0">C77-B77</f>
        <v>-90024.330000000075</v>
      </c>
      <c r="E77" s="60">
        <v>0</v>
      </c>
    </row>
    <row r="78" spans="1:5" ht="12.75" customHeight="1">
      <c r="A78" s="35" t="s">
        <v>67</v>
      </c>
      <c r="B78" s="37">
        <v>10945076.210000001</v>
      </c>
      <c r="C78" s="37">
        <v>12176598.52</v>
      </c>
      <c r="D78" s="37">
        <f t="shared" si="0"/>
        <v>1231522.3099999987</v>
      </c>
      <c r="E78" s="60">
        <v>0</v>
      </c>
    </row>
    <row r="79" spans="1:5" ht="12.75" customHeight="1">
      <c r="A79" s="35" t="s">
        <v>68</v>
      </c>
      <c r="B79" s="37">
        <v>11822856.810000001</v>
      </c>
      <c r="C79" s="37">
        <v>10302005.98</v>
      </c>
      <c r="D79" s="37">
        <f t="shared" si="0"/>
        <v>-1520850.83</v>
      </c>
      <c r="E79" s="60">
        <v>0</v>
      </c>
    </row>
    <row r="80" spans="1:5" ht="12.75" customHeight="1">
      <c r="A80" s="35" t="s">
        <v>69</v>
      </c>
      <c r="B80" s="37">
        <v>1612519.78</v>
      </c>
      <c r="C80" s="37">
        <v>1644785.79</v>
      </c>
      <c r="D80" s="37">
        <f t="shared" si="0"/>
        <v>32266.010000000009</v>
      </c>
      <c r="E80" s="60">
        <v>0</v>
      </c>
    </row>
    <row r="81" spans="1:5" ht="12.75" customHeight="1">
      <c r="A81" s="35" t="s">
        <v>70</v>
      </c>
      <c r="B81" s="37">
        <v>2222800.75</v>
      </c>
      <c r="C81" s="37">
        <v>2094164.26</v>
      </c>
      <c r="D81" s="37">
        <f t="shared" si="0"/>
        <v>-128636.48999999999</v>
      </c>
      <c r="E81" s="60">
        <v>0</v>
      </c>
    </row>
    <row r="82" spans="1:5" ht="12.75" customHeight="1">
      <c r="A82" s="35" t="s">
        <v>71</v>
      </c>
      <c r="B82" s="37">
        <v>1228290.3</v>
      </c>
      <c r="C82" s="37">
        <v>1236909.22</v>
      </c>
      <c r="D82" s="37">
        <f t="shared" si="0"/>
        <v>8618.9199999999255</v>
      </c>
      <c r="E82" s="60">
        <v>0</v>
      </c>
    </row>
    <row r="83" spans="1:5" ht="12.75" customHeight="1">
      <c r="A83" s="35" t="s">
        <v>72</v>
      </c>
      <c r="B83" s="37">
        <v>412590.08000000002</v>
      </c>
      <c r="C83" s="37">
        <v>482878.08</v>
      </c>
      <c r="D83" s="37">
        <f t="shared" si="0"/>
        <v>70288</v>
      </c>
      <c r="E83" s="60">
        <v>0</v>
      </c>
    </row>
    <row r="84" spans="1:5" ht="12.75" customHeight="1">
      <c r="A84" s="35" t="s">
        <v>73</v>
      </c>
      <c r="B84" s="37">
        <v>147673.48000000001</v>
      </c>
      <c r="C84" s="37">
        <v>147673.48000000001</v>
      </c>
      <c r="D84" s="37">
        <f t="shared" si="0"/>
        <v>0</v>
      </c>
      <c r="E84" s="60">
        <v>0</v>
      </c>
    </row>
    <row r="85" spans="1:5" ht="12.75" customHeight="1">
      <c r="A85" s="35" t="s">
        <v>74</v>
      </c>
      <c r="B85" s="37">
        <v>16293.36</v>
      </c>
      <c r="C85" s="37">
        <v>16293.36</v>
      </c>
      <c r="D85" s="37">
        <f t="shared" si="0"/>
        <v>0</v>
      </c>
      <c r="E85" s="60">
        <v>0</v>
      </c>
    </row>
    <row r="86" spans="1:5" ht="12.75" customHeight="1">
      <c r="A86" s="35" t="s">
        <v>75</v>
      </c>
      <c r="B86" s="37">
        <v>489780.06</v>
      </c>
      <c r="C86" s="37">
        <v>489780.06</v>
      </c>
      <c r="D86" s="37">
        <f t="shared" si="0"/>
        <v>0</v>
      </c>
      <c r="E86" s="60">
        <v>0</v>
      </c>
    </row>
    <row r="87" spans="1:5" ht="12.75" customHeight="1">
      <c r="A87" s="35" t="s">
        <v>76</v>
      </c>
      <c r="B87" s="37">
        <v>756330.82</v>
      </c>
      <c r="C87" s="37">
        <v>756330.82</v>
      </c>
      <c r="D87" s="37">
        <f t="shared" si="0"/>
        <v>0</v>
      </c>
      <c r="E87" s="60">
        <v>0</v>
      </c>
    </row>
    <row r="88" spans="1:5" ht="12.75" customHeight="1">
      <c r="A88" s="35" t="s">
        <v>77</v>
      </c>
      <c r="B88" s="37">
        <v>4460</v>
      </c>
      <c r="C88" s="37">
        <v>34306</v>
      </c>
      <c r="D88" s="37">
        <f t="shared" si="0"/>
        <v>29846</v>
      </c>
      <c r="E88" s="60">
        <v>0</v>
      </c>
    </row>
    <row r="89" spans="1:5" ht="12.75" customHeight="1">
      <c r="A89" s="35" t="s">
        <v>78</v>
      </c>
      <c r="B89" s="37">
        <v>4495750.18</v>
      </c>
      <c r="C89" s="37">
        <v>4495750.18</v>
      </c>
      <c r="D89" s="37">
        <f t="shared" si="0"/>
        <v>0</v>
      </c>
      <c r="E89" s="60">
        <v>0</v>
      </c>
    </row>
    <row r="90" spans="1:5" ht="12.75" customHeight="1">
      <c r="A90" s="35" t="s">
        <v>79</v>
      </c>
      <c r="B90" s="37">
        <v>7418618.5300000003</v>
      </c>
      <c r="C90" s="37">
        <v>7270818.5300000003</v>
      </c>
      <c r="D90" s="37">
        <f t="shared" si="0"/>
        <v>-147800</v>
      </c>
      <c r="E90" s="60">
        <v>0</v>
      </c>
    </row>
    <row r="91" spans="1:5" ht="12.75" customHeight="1">
      <c r="A91" s="35" t="s">
        <v>80</v>
      </c>
      <c r="B91" s="37">
        <v>6663771.0099999998</v>
      </c>
      <c r="C91" s="37">
        <v>6663771.0099999998</v>
      </c>
      <c r="D91" s="37">
        <f t="shared" si="0"/>
        <v>0</v>
      </c>
      <c r="E91" s="60">
        <v>0</v>
      </c>
    </row>
    <row r="92" spans="1:5" ht="12.75" customHeight="1">
      <c r="A92" s="35" t="s">
        <v>81</v>
      </c>
      <c r="B92" s="37">
        <v>15113659.439999999</v>
      </c>
      <c r="C92" s="37">
        <v>15111359.439999999</v>
      </c>
      <c r="D92" s="37">
        <f t="shared" si="0"/>
        <v>-2300</v>
      </c>
      <c r="E92" s="60">
        <v>0</v>
      </c>
    </row>
    <row r="93" spans="1:5" ht="12.75" customHeight="1">
      <c r="A93" s="35" t="s">
        <v>82</v>
      </c>
      <c r="B93" s="37">
        <v>322553</v>
      </c>
      <c r="C93" s="37">
        <v>367130</v>
      </c>
      <c r="D93" s="37">
        <f t="shared" si="0"/>
        <v>44577</v>
      </c>
      <c r="E93" s="60">
        <v>0</v>
      </c>
    </row>
    <row r="94" spans="1:5" ht="12.75" customHeight="1">
      <c r="A94" s="35" t="s">
        <v>83</v>
      </c>
      <c r="B94" s="37">
        <v>927234.06</v>
      </c>
      <c r="C94" s="37">
        <v>922358.93</v>
      </c>
      <c r="D94" s="37">
        <f t="shared" si="0"/>
        <v>-4875.1300000000047</v>
      </c>
      <c r="E94" s="60">
        <v>0</v>
      </c>
    </row>
    <row r="95" spans="1:5" ht="12.75" customHeight="1">
      <c r="A95" s="35" t="s">
        <v>84</v>
      </c>
      <c r="B95" s="37">
        <v>2619827.4500000002</v>
      </c>
      <c r="C95" s="37">
        <v>2142351.7200000002</v>
      </c>
      <c r="D95" s="37">
        <f t="shared" si="0"/>
        <v>-477475.73</v>
      </c>
      <c r="E95" s="60">
        <v>0</v>
      </c>
    </row>
    <row r="96" spans="1:5" ht="12.75" customHeight="1">
      <c r="A96" s="35" t="s">
        <v>85</v>
      </c>
      <c r="B96" s="37">
        <v>9126657.9000000004</v>
      </c>
      <c r="C96" s="37">
        <v>9121052.7799999993</v>
      </c>
      <c r="D96" s="37">
        <f t="shared" si="0"/>
        <v>-5605.1200000010431</v>
      </c>
      <c r="E96" s="60">
        <v>0</v>
      </c>
    </row>
    <row r="97" spans="1:6" ht="12.75" customHeight="1">
      <c r="A97" s="35" t="s">
        <v>86</v>
      </c>
      <c r="B97" s="37">
        <v>5272561.24</v>
      </c>
      <c r="C97" s="37">
        <v>5255498.92</v>
      </c>
      <c r="D97" s="37">
        <f t="shared" si="0"/>
        <v>-17062.320000000298</v>
      </c>
      <c r="E97" s="60">
        <v>0</v>
      </c>
    </row>
    <row r="98" spans="1:6" ht="12.75" customHeight="1">
      <c r="A98" s="35" t="s">
        <v>87</v>
      </c>
      <c r="B98" s="37">
        <v>1769165.34</v>
      </c>
      <c r="C98" s="37">
        <v>1769165.34</v>
      </c>
      <c r="D98" s="37">
        <f t="shared" si="0"/>
        <v>0</v>
      </c>
      <c r="E98" s="60">
        <v>0</v>
      </c>
    </row>
    <row r="99" spans="1:6" ht="12.75" customHeight="1">
      <c r="A99" s="35" t="s">
        <v>88</v>
      </c>
      <c r="B99" s="37">
        <v>2823.18</v>
      </c>
      <c r="C99" s="37">
        <v>2823.18</v>
      </c>
      <c r="D99" s="37">
        <f t="shared" si="0"/>
        <v>0</v>
      </c>
      <c r="E99" s="60">
        <v>0</v>
      </c>
    </row>
    <row r="100" spans="1:6" ht="12.75" customHeight="1">
      <c r="A100" s="35" t="s">
        <v>89</v>
      </c>
      <c r="B100" s="37">
        <v>225035.02</v>
      </c>
      <c r="C100" s="37">
        <v>225035.02</v>
      </c>
      <c r="D100" s="37">
        <f t="shared" si="0"/>
        <v>0</v>
      </c>
      <c r="E100" s="60">
        <v>0</v>
      </c>
    </row>
    <row r="101" spans="1:6" ht="12.75" customHeight="1">
      <c r="A101" s="35" t="s">
        <v>90</v>
      </c>
      <c r="B101" s="37">
        <v>40215.5</v>
      </c>
      <c r="C101" s="37">
        <v>40215.5</v>
      </c>
      <c r="D101" s="37">
        <f t="shared" si="0"/>
        <v>0</v>
      </c>
      <c r="E101" s="60">
        <v>0</v>
      </c>
    </row>
    <row r="102" spans="1:6" ht="12.75" customHeight="1">
      <c r="A102" s="35" t="s">
        <v>91</v>
      </c>
      <c r="B102" s="37">
        <v>570430.89</v>
      </c>
      <c r="C102" s="37">
        <v>570430.89</v>
      </c>
      <c r="D102" s="37">
        <f t="shared" si="0"/>
        <v>0</v>
      </c>
      <c r="E102" s="60">
        <v>0</v>
      </c>
    </row>
    <row r="103" spans="1:6" ht="12.75" customHeight="1">
      <c r="A103" s="35" t="s">
        <v>92</v>
      </c>
      <c r="B103" s="37">
        <v>14559</v>
      </c>
      <c r="C103" s="37">
        <v>14559</v>
      </c>
      <c r="D103" s="37">
        <f t="shared" si="0"/>
        <v>0</v>
      </c>
      <c r="E103" s="60">
        <v>0</v>
      </c>
    </row>
    <row r="104" spans="1:6" ht="12.75" customHeight="1">
      <c r="A104" s="28" t="s">
        <v>93</v>
      </c>
      <c r="B104" s="42">
        <f>SUM(B105:B121)</f>
        <v>-69586111.500000015</v>
      </c>
      <c r="C104" s="42">
        <f>SUM(C105:C121)</f>
        <v>-72008303.270000011</v>
      </c>
      <c r="D104" s="42">
        <f>SUM(D105:D121)</f>
        <v>-2422191.77</v>
      </c>
      <c r="E104" s="34"/>
      <c r="F104" s="61"/>
    </row>
    <row r="105" spans="1:6" ht="12.75" customHeight="1">
      <c r="A105" s="35" t="s">
        <v>94</v>
      </c>
      <c r="B105" s="37">
        <v>-33497.519999999997</v>
      </c>
      <c r="C105" s="37">
        <v>-39878</v>
      </c>
      <c r="D105" s="37">
        <v>-6380.48</v>
      </c>
      <c r="E105" s="34"/>
      <c r="F105" s="61"/>
    </row>
    <row r="106" spans="1:6" ht="12.75" customHeight="1">
      <c r="A106" s="35" t="s">
        <v>95</v>
      </c>
      <c r="B106" s="37">
        <v>-6199779.75</v>
      </c>
      <c r="C106" s="37">
        <v>-6622616.4500000002</v>
      </c>
      <c r="D106" s="37">
        <v>-422836.7</v>
      </c>
      <c r="E106" s="34">
        <v>0</v>
      </c>
    </row>
    <row r="107" spans="1:6" ht="12.75" customHeight="1">
      <c r="A107" s="35" t="s">
        <v>96</v>
      </c>
      <c r="B107" s="37">
        <v>-14559</v>
      </c>
      <c r="C107" s="37">
        <v>-14559</v>
      </c>
      <c r="D107" s="37">
        <v>0</v>
      </c>
      <c r="E107" s="34">
        <v>0</v>
      </c>
    </row>
    <row r="108" spans="1:6" ht="12.75" customHeight="1">
      <c r="A108" s="35" t="s">
        <v>97</v>
      </c>
      <c r="B108" s="37">
        <v>-19834232.59</v>
      </c>
      <c r="C108" s="37">
        <v>-19619905.920000002</v>
      </c>
      <c r="D108" s="37">
        <v>214326.67</v>
      </c>
      <c r="E108" s="34"/>
    </row>
    <row r="109" spans="1:6" ht="12.75" customHeight="1">
      <c r="A109" s="35" t="s">
        <v>98</v>
      </c>
      <c r="B109" s="37">
        <v>-2654506.56</v>
      </c>
      <c r="C109" s="37">
        <v>-2803540</v>
      </c>
      <c r="D109" s="37">
        <v>-149033.44</v>
      </c>
      <c r="E109" s="34"/>
    </row>
    <row r="110" spans="1:6" ht="12.75" customHeight="1">
      <c r="A110" s="35" t="s">
        <v>99</v>
      </c>
      <c r="B110" s="37">
        <v>-358656.81</v>
      </c>
      <c r="C110" s="37">
        <v>-474960.56</v>
      </c>
      <c r="D110" s="37">
        <v>-116303.75</v>
      </c>
      <c r="E110" s="34"/>
    </row>
    <row r="111" spans="1:6" ht="12.75" customHeight="1">
      <c r="A111" s="35" t="s">
        <v>100</v>
      </c>
      <c r="B111" s="37">
        <v>-88512.23</v>
      </c>
      <c r="C111" s="37">
        <v>-129917.63</v>
      </c>
      <c r="D111" s="37">
        <v>-41405.4</v>
      </c>
      <c r="E111" s="34"/>
    </row>
    <row r="112" spans="1:6" ht="12.75" customHeight="1">
      <c r="A112" s="35" t="s">
        <v>101</v>
      </c>
      <c r="B112" s="37">
        <v>-43206.1</v>
      </c>
      <c r="C112" s="37">
        <v>-59602.81</v>
      </c>
      <c r="D112" s="37">
        <v>-16396.71</v>
      </c>
      <c r="E112" s="34"/>
    </row>
    <row r="113" spans="1:6" ht="12.75" customHeight="1">
      <c r="A113" s="35" t="s">
        <v>102</v>
      </c>
      <c r="B113" s="37">
        <v>-896089.09</v>
      </c>
      <c r="C113" s="37">
        <v>-945067.07</v>
      </c>
      <c r="D113" s="37">
        <v>-48977.98</v>
      </c>
      <c r="E113" s="34"/>
    </row>
    <row r="114" spans="1:6" ht="12.75" customHeight="1">
      <c r="A114" s="35" t="s">
        <v>103</v>
      </c>
      <c r="B114" s="37">
        <v>-4460</v>
      </c>
      <c r="C114" s="37">
        <v>-4460</v>
      </c>
      <c r="D114" s="37">
        <v>0</v>
      </c>
      <c r="E114" s="34"/>
    </row>
    <row r="115" spans="1:6" ht="12.75" customHeight="1">
      <c r="A115" s="35" t="s">
        <v>104</v>
      </c>
      <c r="B115" s="37">
        <v>-9845593.1600000001</v>
      </c>
      <c r="C115" s="37">
        <v>-10703849.449999999</v>
      </c>
      <c r="D115" s="37">
        <v>-858256.29</v>
      </c>
      <c r="E115" s="34"/>
    </row>
    <row r="116" spans="1:6" ht="12.75" customHeight="1">
      <c r="A116" s="35" t="s">
        <v>105</v>
      </c>
      <c r="B116" s="37">
        <v>-19152414.370000001</v>
      </c>
      <c r="C116" s="37">
        <v>-19816491.460000001</v>
      </c>
      <c r="D116" s="37">
        <v>-664077.09</v>
      </c>
      <c r="E116" s="34"/>
      <c r="F116" s="62"/>
    </row>
    <row r="117" spans="1:6" ht="12.75" customHeight="1">
      <c r="A117" s="35" t="s">
        <v>106</v>
      </c>
      <c r="B117" s="37">
        <v>-55486.07</v>
      </c>
      <c r="C117" s="37">
        <v>-88237.65</v>
      </c>
      <c r="D117" s="37">
        <v>-32751.58</v>
      </c>
      <c r="E117" s="34"/>
    </row>
    <row r="118" spans="1:6" ht="12.75" customHeight="1">
      <c r="A118" s="35" t="s">
        <v>107</v>
      </c>
      <c r="B118" s="37">
        <v>-2898908.91</v>
      </c>
      <c r="C118" s="37">
        <v>-2550283.9500000002</v>
      </c>
      <c r="D118" s="37">
        <v>348624.96</v>
      </c>
      <c r="E118" s="34"/>
    </row>
    <row r="119" spans="1:6" ht="12.75" customHeight="1">
      <c r="A119" s="35" t="s">
        <v>108</v>
      </c>
      <c r="B119" s="37">
        <v>-6733962.25</v>
      </c>
      <c r="C119" s="37">
        <v>-7160134.0700000003</v>
      </c>
      <c r="D119" s="37">
        <v>-426171.82</v>
      </c>
      <c r="E119" s="34"/>
    </row>
    <row r="120" spans="1:6" ht="12.75" customHeight="1">
      <c r="A120" s="35" t="s">
        <v>109</v>
      </c>
      <c r="B120" s="37">
        <v>-649417.22</v>
      </c>
      <c r="C120" s="37">
        <v>-825444.28</v>
      </c>
      <c r="D120" s="37">
        <v>-176027.06</v>
      </c>
      <c r="E120" s="34"/>
    </row>
    <row r="121" spans="1:6" ht="12.75" customHeight="1">
      <c r="A121" s="44" t="s">
        <v>110</v>
      </c>
      <c r="B121" s="37">
        <v>-122829.87</v>
      </c>
      <c r="C121" s="37">
        <v>-149354.97</v>
      </c>
      <c r="D121" s="37">
        <v>-26525.1</v>
      </c>
      <c r="E121" s="39">
        <v>0</v>
      </c>
    </row>
    <row r="122" spans="1:6" ht="18" customHeight="1">
      <c r="B122" s="63">
        <f>B69+B75+B104</f>
        <v>120493988.11</v>
      </c>
      <c r="C122" s="63">
        <f>C69+C75+C104</f>
        <v>117248537.90000001</v>
      </c>
      <c r="D122" s="63">
        <f>D69+D75+D104</f>
        <v>-3245450.2100000028</v>
      </c>
      <c r="E122" s="64"/>
    </row>
    <row r="124" spans="1:6" ht="21.75" customHeight="1">
      <c r="A124" s="24" t="s">
        <v>111</v>
      </c>
      <c r="B124" s="25" t="s">
        <v>54</v>
      </c>
      <c r="C124" s="25" t="s">
        <v>55</v>
      </c>
      <c r="D124" s="25" t="s">
        <v>56</v>
      </c>
      <c r="E124" s="25" t="s">
        <v>57</v>
      </c>
    </row>
    <row r="125" spans="1:6">
      <c r="A125" s="26" t="s">
        <v>112</v>
      </c>
      <c r="B125" s="27"/>
      <c r="C125" s="27"/>
      <c r="D125" s="27"/>
      <c r="E125" s="27"/>
    </row>
    <row r="126" spans="1:6" ht="4.5" customHeight="1">
      <c r="A126" s="28"/>
      <c r="B126" s="29"/>
      <c r="C126" s="29"/>
      <c r="D126" s="29"/>
      <c r="E126" s="29"/>
    </row>
    <row r="127" spans="1:6">
      <c r="A127" s="28" t="s">
        <v>113</v>
      </c>
      <c r="B127" s="29"/>
      <c r="C127" s="65" t="s">
        <v>14</v>
      </c>
      <c r="D127" s="66"/>
      <c r="E127" s="29"/>
    </row>
    <row r="128" spans="1:6" ht="2.25" customHeight="1">
      <c r="A128" s="28"/>
      <c r="B128" s="29"/>
      <c r="C128" s="29"/>
      <c r="D128" s="29"/>
      <c r="E128" s="29"/>
    </row>
    <row r="129" spans="1:5">
      <c r="A129" s="31" t="s">
        <v>93</v>
      </c>
      <c r="B129" s="29"/>
      <c r="C129" s="29"/>
      <c r="D129" s="29"/>
      <c r="E129" s="29"/>
    </row>
    <row r="130" spans="1:5" ht="16.5" customHeight="1">
      <c r="B130" s="25">
        <f>SUM(B129:B129)</f>
        <v>0</v>
      </c>
      <c r="C130" s="25">
        <f>SUM(C129:C129)</f>
        <v>0</v>
      </c>
      <c r="D130" s="25">
        <f>SUM(D129:D129)</f>
        <v>0</v>
      </c>
      <c r="E130" s="64"/>
    </row>
    <row r="132" spans="1:5" ht="27" customHeight="1">
      <c r="A132" s="24" t="s">
        <v>114</v>
      </c>
      <c r="B132" s="25" t="s">
        <v>9</v>
      </c>
    </row>
    <row r="133" spans="1:5">
      <c r="A133" s="26" t="s">
        <v>115</v>
      </c>
      <c r="B133" s="67" t="s">
        <v>48</v>
      </c>
    </row>
    <row r="134" spans="1:5" ht="4.5" customHeight="1">
      <c r="A134" s="31"/>
      <c r="B134" s="32"/>
    </row>
    <row r="135" spans="1:5" ht="15" customHeight="1">
      <c r="B135" s="25">
        <f>SUM(B134:B134)</f>
        <v>0</v>
      </c>
    </row>
    <row r="137" spans="1:5" ht="22.5" customHeight="1">
      <c r="A137" s="68" t="s">
        <v>116</v>
      </c>
      <c r="B137" s="69" t="s">
        <v>9</v>
      </c>
      <c r="C137" s="70" t="s">
        <v>117</v>
      </c>
    </row>
    <row r="138" spans="1:5" ht="5.25" customHeight="1">
      <c r="A138" s="71"/>
      <c r="B138" s="72"/>
      <c r="C138" s="73"/>
    </row>
    <row r="139" spans="1:5">
      <c r="A139" s="74" t="s">
        <v>48</v>
      </c>
      <c r="B139" s="75"/>
      <c r="C139" s="76"/>
    </row>
    <row r="140" spans="1:5" ht="6" customHeight="1">
      <c r="A140" s="77"/>
      <c r="B140" s="78"/>
      <c r="C140" s="78"/>
    </row>
    <row r="141" spans="1:5" ht="14.25" customHeight="1">
      <c r="B141" s="25">
        <f>SUM(B140:B140)</f>
        <v>0</v>
      </c>
      <c r="C141" s="25"/>
    </row>
    <row r="143" spans="1:5">
      <c r="A143" s="18" t="s">
        <v>118</v>
      </c>
    </row>
    <row r="144" spans="1:5" ht="4.5" customHeight="1"/>
    <row r="145" spans="1:5" ht="20.25" customHeight="1">
      <c r="A145" s="68" t="s">
        <v>119</v>
      </c>
      <c r="B145" s="25" t="s">
        <v>9</v>
      </c>
      <c r="C145" s="25" t="s">
        <v>25</v>
      </c>
      <c r="D145" s="25" t="s">
        <v>26</v>
      </c>
      <c r="E145" s="25" t="s">
        <v>27</v>
      </c>
    </row>
    <row r="146" spans="1:5">
      <c r="A146" s="26" t="s">
        <v>120</v>
      </c>
      <c r="B146" s="42">
        <f>SUM(B147:B162)</f>
        <v>9483658.3100000005</v>
      </c>
      <c r="C146" s="59"/>
      <c r="D146" s="59"/>
      <c r="E146" s="59"/>
    </row>
    <row r="147" spans="1:5">
      <c r="A147" s="35" t="s">
        <v>121</v>
      </c>
      <c r="B147" s="37">
        <v>210202.11</v>
      </c>
      <c r="C147" s="34"/>
      <c r="D147" s="34"/>
      <c r="E147" s="34"/>
    </row>
    <row r="148" spans="1:5">
      <c r="A148" s="35" t="s">
        <v>122</v>
      </c>
      <c r="B148" s="37">
        <v>4544772.75</v>
      </c>
      <c r="C148" s="34"/>
      <c r="D148" s="34"/>
      <c r="E148" s="34"/>
    </row>
    <row r="149" spans="1:5">
      <c r="A149" s="35" t="s">
        <v>123</v>
      </c>
      <c r="B149" s="37">
        <v>1507637.34</v>
      </c>
      <c r="C149" s="34"/>
      <c r="D149" s="34"/>
      <c r="E149" s="34"/>
    </row>
    <row r="150" spans="1:5">
      <c r="A150" s="35" t="s">
        <v>124</v>
      </c>
      <c r="B150" s="37">
        <v>23560.47</v>
      </c>
      <c r="C150" s="34"/>
      <c r="D150" s="34"/>
      <c r="E150" s="34"/>
    </row>
    <row r="151" spans="1:5">
      <c r="A151" s="35" t="s">
        <v>125</v>
      </c>
      <c r="B151" s="37">
        <v>18691.36</v>
      </c>
      <c r="C151" s="34"/>
      <c r="D151" s="34"/>
      <c r="E151" s="34"/>
    </row>
    <row r="152" spans="1:5">
      <c r="A152" s="35" t="s">
        <v>126</v>
      </c>
      <c r="B152" s="37">
        <v>1869.13</v>
      </c>
      <c r="C152" s="34"/>
      <c r="D152" s="34"/>
      <c r="E152" s="34"/>
    </row>
    <row r="153" spans="1:5">
      <c r="A153" s="35" t="s">
        <v>127</v>
      </c>
      <c r="B153" s="37">
        <v>25757.23</v>
      </c>
      <c r="C153" s="34"/>
      <c r="D153" s="34"/>
      <c r="E153" s="34"/>
    </row>
    <row r="154" spans="1:5">
      <c r="A154" s="35" t="s">
        <v>128</v>
      </c>
      <c r="B154" s="37">
        <v>173961.63</v>
      </c>
      <c r="C154" s="34"/>
      <c r="D154" s="34"/>
      <c r="E154" s="34"/>
    </row>
    <row r="155" spans="1:5">
      <c r="A155" s="35" t="s">
        <v>129</v>
      </c>
      <c r="B155" s="37">
        <v>198439.24</v>
      </c>
      <c r="C155" s="34"/>
      <c r="D155" s="34"/>
      <c r="E155" s="34"/>
    </row>
    <row r="156" spans="1:5">
      <c r="A156" s="35" t="s">
        <v>130</v>
      </c>
      <c r="B156" s="37">
        <v>65534.44</v>
      </c>
      <c r="C156" s="34"/>
      <c r="D156" s="34"/>
      <c r="E156" s="34"/>
    </row>
    <row r="157" spans="1:5">
      <c r="A157" s="35" t="s">
        <v>131</v>
      </c>
      <c r="B157" s="37">
        <v>830910.04</v>
      </c>
      <c r="C157" s="34"/>
      <c r="D157" s="34"/>
      <c r="E157" s="34"/>
    </row>
    <row r="158" spans="1:5">
      <c r="A158" s="35" t="s">
        <v>132</v>
      </c>
      <c r="B158" s="37">
        <v>779213.64</v>
      </c>
      <c r="C158" s="34"/>
      <c r="D158" s="34"/>
      <c r="E158" s="34"/>
    </row>
    <row r="159" spans="1:5">
      <c r="A159" s="35" t="s">
        <v>133</v>
      </c>
      <c r="B159" s="37">
        <v>209099.04</v>
      </c>
      <c r="C159" s="34"/>
      <c r="D159" s="34"/>
      <c r="E159" s="34"/>
    </row>
    <row r="160" spans="1:5">
      <c r="A160" s="35" t="s">
        <v>134</v>
      </c>
      <c r="B160" s="37">
        <v>192450.55</v>
      </c>
      <c r="C160" s="34"/>
      <c r="D160" s="34"/>
      <c r="E160" s="34"/>
    </row>
    <row r="161" spans="1:5">
      <c r="A161" s="35" t="s">
        <v>135</v>
      </c>
      <c r="B161" s="37">
        <v>23425.78</v>
      </c>
      <c r="C161" s="34"/>
      <c r="D161" s="34"/>
      <c r="E161" s="34"/>
    </row>
    <row r="162" spans="1:5">
      <c r="A162" s="35" t="s">
        <v>136</v>
      </c>
      <c r="B162" s="37">
        <v>678133.56</v>
      </c>
      <c r="C162" s="34"/>
      <c r="D162" s="34"/>
      <c r="E162" s="34"/>
    </row>
    <row r="163" spans="1:5" ht="16.5" customHeight="1">
      <c r="A163" s="79"/>
      <c r="B163" s="63">
        <f>B146</f>
        <v>9483658.3100000005</v>
      </c>
      <c r="C163" s="40">
        <f>SUM(C146:C162)</f>
        <v>0</v>
      </c>
      <c r="D163" s="40">
        <f>SUM(D146:D162)</f>
        <v>0</v>
      </c>
      <c r="E163" s="40">
        <f>SUM(E146:E162)</f>
        <v>0</v>
      </c>
    </row>
    <row r="165" spans="1:5" ht="20.25" customHeight="1">
      <c r="A165" s="68" t="s">
        <v>137</v>
      </c>
      <c r="B165" s="69" t="s">
        <v>9</v>
      </c>
      <c r="C165" s="25" t="s">
        <v>138</v>
      </c>
      <c r="D165" s="25" t="s">
        <v>117</v>
      </c>
    </row>
    <row r="166" spans="1:5">
      <c r="A166" s="80" t="s">
        <v>139</v>
      </c>
      <c r="B166" s="81"/>
      <c r="C166" s="82" t="s">
        <v>48</v>
      </c>
      <c r="D166" s="83"/>
    </row>
    <row r="167" spans="1:5" ht="5.25" customHeight="1">
      <c r="A167" s="84"/>
      <c r="B167" s="85"/>
      <c r="C167" s="86"/>
      <c r="D167" s="87"/>
    </row>
    <row r="168" spans="1:5" ht="9.75" customHeight="1">
      <c r="A168" s="88"/>
      <c r="B168" s="89"/>
      <c r="C168" s="90"/>
      <c r="D168" s="91"/>
    </row>
    <row r="169" spans="1:5" ht="16.5" customHeight="1">
      <c r="B169" s="25">
        <f>SUM(B167:B168)</f>
        <v>0</v>
      </c>
      <c r="C169" s="92"/>
      <c r="D169" s="93"/>
    </row>
    <row r="172" spans="1:5" ht="27.75" customHeight="1">
      <c r="A172" s="68" t="s">
        <v>140</v>
      </c>
      <c r="B172" s="69" t="s">
        <v>9</v>
      </c>
      <c r="C172" s="25" t="s">
        <v>138</v>
      </c>
      <c r="D172" s="25" t="s">
        <v>117</v>
      </c>
    </row>
    <row r="173" spans="1:5">
      <c r="A173" s="80" t="s">
        <v>141</v>
      </c>
      <c r="B173" s="81"/>
      <c r="C173" s="94"/>
      <c r="D173" s="83"/>
    </row>
    <row r="174" spans="1:5">
      <c r="A174" s="35" t="s">
        <v>142</v>
      </c>
      <c r="B174" s="37">
        <v>25600</v>
      </c>
      <c r="C174" s="86"/>
      <c r="D174" s="87"/>
    </row>
    <row r="175" spans="1:5" ht="6.75" customHeight="1">
      <c r="A175" s="88"/>
      <c r="B175" s="89"/>
      <c r="C175" s="90"/>
      <c r="D175" s="91"/>
    </row>
    <row r="176" spans="1:5" ht="15" customHeight="1">
      <c r="B176" s="40">
        <f>SUM(B174:B175)</f>
        <v>25600</v>
      </c>
      <c r="C176" s="92"/>
      <c r="D176" s="93"/>
    </row>
    <row r="179" spans="1:4" ht="24" customHeight="1">
      <c r="A179" s="68" t="s">
        <v>143</v>
      </c>
      <c r="B179" s="69" t="s">
        <v>9</v>
      </c>
      <c r="C179" s="25" t="s">
        <v>138</v>
      </c>
      <c r="D179" s="25" t="s">
        <v>117</v>
      </c>
    </row>
    <row r="180" spans="1:4">
      <c r="A180" s="80" t="s">
        <v>144</v>
      </c>
      <c r="B180" s="81"/>
      <c r="C180" s="82" t="s">
        <v>48</v>
      </c>
      <c r="D180" s="83"/>
    </row>
    <row r="181" spans="1:4" ht="6.75" customHeight="1">
      <c r="A181" s="88"/>
      <c r="B181" s="89"/>
      <c r="C181" s="90"/>
      <c r="D181" s="91"/>
    </row>
    <row r="182" spans="1:4" ht="16.5" customHeight="1">
      <c r="B182" s="25">
        <f>SUM(B181:B181)</f>
        <v>0</v>
      </c>
      <c r="C182" s="92"/>
      <c r="D182" s="93"/>
    </row>
    <row r="185" spans="1:4" ht="24" customHeight="1">
      <c r="A185" s="68" t="s">
        <v>145</v>
      </c>
      <c r="B185" s="69" t="s">
        <v>9</v>
      </c>
      <c r="C185" s="95" t="s">
        <v>138</v>
      </c>
      <c r="D185" s="95" t="s">
        <v>44</v>
      </c>
    </row>
    <row r="186" spans="1:4">
      <c r="A186" s="80" t="s">
        <v>146</v>
      </c>
      <c r="B186" s="27"/>
      <c r="C186" s="27">
        <v>0</v>
      </c>
      <c r="D186" s="27">
        <v>0</v>
      </c>
    </row>
    <row r="187" spans="1:4">
      <c r="A187" s="35" t="s">
        <v>147</v>
      </c>
      <c r="B187" s="37">
        <v>0</v>
      </c>
      <c r="C187" s="29"/>
      <c r="D187" s="29"/>
    </row>
    <row r="188" spans="1:4">
      <c r="A188" s="35" t="s">
        <v>148</v>
      </c>
      <c r="B188" s="37">
        <v>0</v>
      </c>
      <c r="C188" s="29">
        <v>0</v>
      </c>
      <c r="D188" s="29">
        <v>0</v>
      </c>
    </row>
    <row r="189" spans="1:4" ht="7.5" customHeight="1">
      <c r="A189" s="31"/>
      <c r="B189" s="96"/>
      <c r="C189" s="96">
        <v>0</v>
      </c>
      <c r="D189" s="96">
        <v>0</v>
      </c>
    </row>
    <row r="190" spans="1:4" ht="18.75" customHeight="1">
      <c r="B190" s="40">
        <f>SUM(B187:B189)</f>
        <v>0</v>
      </c>
      <c r="C190" s="92"/>
      <c r="D190" s="93"/>
    </row>
    <row r="192" spans="1:4">
      <c r="A192" s="18" t="s">
        <v>149</v>
      </c>
    </row>
    <row r="193" spans="1:4" ht="7.5" customHeight="1">
      <c r="A193" s="18"/>
    </row>
    <row r="194" spans="1:4">
      <c r="A194" s="18" t="s">
        <v>150</v>
      </c>
    </row>
    <row r="195" spans="1:4" ht="7.5" customHeight="1"/>
    <row r="196" spans="1:4" ht="24" customHeight="1">
      <c r="A196" s="97" t="s">
        <v>151</v>
      </c>
      <c r="B196" s="98" t="s">
        <v>9</v>
      </c>
      <c r="C196" s="25" t="s">
        <v>152</v>
      </c>
      <c r="D196" s="25" t="s">
        <v>44</v>
      </c>
    </row>
    <row r="197" spans="1:4">
      <c r="A197" s="26" t="s">
        <v>153</v>
      </c>
      <c r="B197" s="99">
        <f>SUM(B198:B213)</f>
        <v>7899505.2100000009</v>
      </c>
      <c r="C197" s="59"/>
      <c r="D197" s="59"/>
    </row>
    <row r="198" spans="1:4" ht="12.75" customHeight="1">
      <c r="A198" s="35" t="s">
        <v>154</v>
      </c>
      <c r="B198" s="37">
        <v>20689.66</v>
      </c>
      <c r="C198" s="34"/>
      <c r="D198" s="34"/>
    </row>
    <row r="199" spans="1:4" ht="12.75" customHeight="1">
      <c r="A199" s="35" t="s">
        <v>155</v>
      </c>
      <c r="B199" s="37">
        <v>246748.62</v>
      </c>
      <c r="C199" s="34"/>
      <c r="D199" s="34"/>
    </row>
    <row r="200" spans="1:4" ht="12.75" customHeight="1">
      <c r="A200" s="35" t="s">
        <v>156</v>
      </c>
      <c r="B200" s="37">
        <v>2171175</v>
      </c>
      <c r="C200" s="34"/>
      <c r="D200" s="34"/>
    </row>
    <row r="201" spans="1:4" ht="12.75" customHeight="1">
      <c r="A201" s="35" t="s">
        <v>157</v>
      </c>
      <c r="B201" s="37">
        <v>2022525</v>
      </c>
      <c r="C201" s="34"/>
      <c r="D201" s="34"/>
    </row>
    <row r="202" spans="1:4" ht="12.75" customHeight="1">
      <c r="A202" s="35" t="s">
        <v>158</v>
      </c>
      <c r="B202" s="37">
        <v>5930</v>
      </c>
      <c r="C202" s="34"/>
      <c r="D202" s="34"/>
    </row>
    <row r="203" spans="1:4" ht="12.75" customHeight="1">
      <c r="A203" s="35" t="s">
        <v>159</v>
      </c>
      <c r="B203" s="37">
        <v>195399</v>
      </c>
      <c r="C203" s="34"/>
      <c r="D203" s="34"/>
    </row>
    <row r="204" spans="1:4" ht="12.75" customHeight="1">
      <c r="A204" s="35" t="s">
        <v>160</v>
      </c>
      <c r="B204" s="37">
        <v>520258.4</v>
      </c>
      <c r="C204" s="34"/>
      <c r="D204" s="34"/>
    </row>
    <row r="205" spans="1:4" ht="12.75" customHeight="1">
      <c r="A205" s="35" t="s">
        <v>161</v>
      </c>
      <c r="B205" s="37">
        <v>479294.58</v>
      </c>
      <c r="C205" s="34"/>
      <c r="D205" s="34"/>
    </row>
    <row r="206" spans="1:4" ht="12.75" customHeight="1">
      <c r="A206" s="35" t="s">
        <v>162</v>
      </c>
      <c r="B206" s="37">
        <v>372840</v>
      </c>
      <c r="C206" s="34"/>
      <c r="D206" s="34"/>
    </row>
    <row r="207" spans="1:4" ht="12.75" customHeight="1">
      <c r="A207" s="35" t="s">
        <v>163</v>
      </c>
      <c r="B207" s="37">
        <v>276790</v>
      </c>
      <c r="C207" s="34"/>
      <c r="D207" s="34"/>
    </row>
    <row r="208" spans="1:4" ht="12.75" customHeight="1">
      <c r="A208" s="35" t="s">
        <v>164</v>
      </c>
      <c r="B208" s="37">
        <v>58045</v>
      </c>
      <c r="C208" s="34"/>
      <c r="D208" s="34"/>
    </row>
    <row r="209" spans="1:4" ht="12.75" customHeight="1">
      <c r="A209" s="35" t="s">
        <v>165</v>
      </c>
      <c r="B209" s="37">
        <v>24380</v>
      </c>
      <c r="C209" s="34"/>
      <c r="D209" s="34"/>
    </row>
    <row r="210" spans="1:4" ht="12.75" customHeight="1">
      <c r="A210" s="35" t="s">
        <v>166</v>
      </c>
      <c r="B210" s="37">
        <v>70624.78</v>
      </c>
      <c r="C210" s="34"/>
      <c r="D210" s="34"/>
    </row>
    <row r="211" spans="1:4" ht="12.75" customHeight="1">
      <c r="A211" s="35" t="s">
        <v>167</v>
      </c>
      <c r="B211" s="37">
        <v>160383.94</v>
      </c>
      <c r="C211" s="34"/>
      <c r="D211" s="34"/>
    </row>
    <row r="212" spans="1:4" ht="12.75" customHeight="1">
      <c r="A212" s="35" t="s">
        <v>168</v>
      </c>
      <c r="B212" s="37">
        <v>900421.23</v>
      </c>
      <c r="C212" s="34"/>
      <c r="D212" s="34"/>
    </row>
    <row r="213" spans="1:4" ht="12.75" customHeight="1">
      <c r="A213" s="35" t="s">
        <v>169</v>
      </c>
      <c r="B213" s="37">
        <v>374000</v>
      </c>
      <c r="C213" s="34"/>
      <c r="D213" s="34"/>
    </row>
    <row r="214" spans="1:4" ht="12.75" customHeight="1">
      <c r="A214" s="28" t="s">
        <v>170</v>
      </c>
      <c r="B214" s="100">
        <f>SUM(B215:B222)</f>
        <v>96752566.519999996</v>
      </c>
      <c r="C214" s="34"/>
      <c r="D214" s="34"/>
    </row>
    <row r="215" spans="1:4" ht="12.75" customHeight="1">
      <c r="A215" s="35" t="s">
        <v>171</v>
      </c>
      <c r="B215" s="37">
        <v>34729060.890000001</v>
      </c>
      <c r="C215" s="34"/>
      <c r="D215" s="34"/>
    </row>
    <row r="216" spans="1:4" ht="12.75" customHeight="1">
      <c r="A216" s="35" t="s">
        <v>172</v>
      </c>
      <c r="B216" s="37">
        <v>2446929.84</v>
      </c>
      <c r="C216" s="34"/>
      <c r="D216" s="34"/>
    </row>
    <row r="217" spans="1:4" ht="12.75" customHeight="1">
      <c r="A217" s="35" t="s">
        <v>173</v>
      </c>
      <c r="B217" s="37">
        <v>5572828.2699999996</v>
      </c>
      <c r="C217" s="34"/>
      <c r="D217" s="34"/>
    </row>
    <row r="218" spans="1:4" ht="12.75" customHeight="1">
      <c r="A218" s="35" t="s">
        <v>174</v>
      </c>
      <c r="B218" s="37">
        <v>250539</v>
      </c>
      <c r="C218" s="34"/>
      <c r="D218" s="34"/>
    </row>
    <row r="219" spans="1:4" ht="12.75" customHeight="1">
      <c r="A219" s="35" t="s">
        <v>175</v>
      </c>
      <c r="B219" s="37">
        <v>39717405.780000001</v>
      </c>
      <c r="C219" s="34"/>
      <c r="D219" s="34"/>
    </row>
    <row r="220" spans="1:4" ht="12.75" customHeight="1">
      <c r="A220" s="35" t="s">
        <v>176</v>
      </c>
      <c r="B220" s="37">
        <v>2750917.39</v>
      </c>
      <c r="C220" s="34"/>
      <c r="D220" s="34"/>
    </row>
    <row r="221" spans="1:4" ht="12.75" customHeight="1">
      <c r="A221" s="35" t="s">
        <v>177</v>
      </c>
      <c r="B221" s="37">
        <v>10466482.359999999</v>
      </c>
      <c r="C221" s="34"/>
      <c r="D221" s="34"/>
    </row>
    <row r="222" spans="1:4" ht="12.75" customHeight="1">
      <c r="A222" s="35" t="s">
        <v>178</v>
      </c>
      <c r="B222" s="37">
        <v>818402.99</v>
      </c>
      <c r="C222" s="39"/>
      <c r="D222" s="39"/>
    </row>
    <row r="223" spans="1:4" ht="15.75" customHeight="1">
      <c r="A223" s="79"/>
      <c r="B223" s="40">
        <f>B197+B214</f>
        <v>104652071.72999999</v>
      </c>
      <c r="C223" s="92"/>
      <c r="D223" s="93"/>
    </row>
    <row r="226" spans="1:4" ht="24.75" customHeight="1">
      <c r="A226" s="97" t="s">
        <v>179</v>
      </c>
      <c r="B226" s="98" t="s">
        <v>9</v>
      </c>
      <c r="C226" s="25" t="s">
        <v>152</v>
      </c>
      <c r="D226" s="25" t="s">
        <v>44</v>
      </c>
    </row>
    <row r="227" spans="1:4" ht="12.75" customHeight="1">
      <c r="A227" s="26" t="s">
        <v>180</v>
      </c>
      <c r="B227" s="99">
        <f>SUM(B228:B230)</f>
        <v>933844.05999999994</v>
      </c>
      <c r="C227" s="59"/>
      <c r="D227" s="59"/>
    </row>
    <row r="228" spans="1:4" ht="12.75" customHeight="1">
      <c r="A228" s="35" t="s">
        <v>181</v>
      </c>
      <c r="B228" s="37">
        <v>422574.92</v>
      </c>
      <c r="C228" s="34"/>
      <c r="D228" s="34"/>
    </row>
    <row r="229" spans="1:4" ht="12.75" customHeight="1">
      <c r="A229" s="35" t="s">
        <v>182</v>
      </c>
      <c r="B229" s="37">
        <v>511260.97</v>
      </c>
      <c r="C229" s="34"/>
      <c r="D229" s="34"/>
    </row>
    <row r="230" spans="1:4" ht="12.75" customHeight="1">
      <c r="A230" s="35" t="s">
        <v>183</v>
      </c>
      <c r="B230" s="37">
        <v>8.17</v>
      </c>
      <c r="C230" s="34"/>
      <c r="D230" s="34"/>
    </row>
    <row r="231" spans="1:4" ht="12.75" customHeight="1">
      <c r="A231" s="31"/>
      <c r="B231" s="39"/>
      <c r="C231" s="39"/>
      <c r="D231" s="39"/>
    </row>
    <row r="232" spans="1:4" ht="16.5" customHeight="1">
      <c r="B232" s="40">
        <f>B227</f>
        <v>933844.05999999994</v>
      </c>
      <c r="C232" s="92"/>
      <c r="D232" s="93"/>
    </row>
    <row r="234" spans="1:4">
      <c r="A234" s="18" t="s">
        <v>184</v>
      </c>
    </row>
    <row r="236" spans="1:4" ht="26.25" customHeight="1">
      <c r="A236" s="101" t="s">
        <v>185</v>
      </c>
      <c r="B236" s="98" t="s">
        <v>9</v>
      </c>
      <c r="C236" s="25" t="s">
        <v>186</v>
      </c>
      <c r="D236" s="25" t="s">
        <v>187</v>
      </c>
    </row>
    <row r="237" spans="1:4">
      <c r="A237" s="102" t="s">
        <v>188</v>
      </c>
      <c r="B237" s="103"/>
      <c r="C237" s="59"/>
      <c r="D237" s="59">
        <v>0</v>
      </c>
    </row>
    <row r="238" spans="1:4" ht="12.75" customHeight="1">
      <c r="A238" s="35" t="s">
        <v>189</v>
      </c>
      <c r="B238" s="37">
        <v>13931439.26</v>
      </c>
      <c r="C238" s="37">
        <f t="shared" ref="C238:C260" si="1">B238/$B$352</f>
        <v>0.12715587734537673</v>
      </c>
      <c r="D238" s="34"/>
    </row>
    <row r="239" spans="1:4" ht="12.75" customHeight="1">
      <c r="A239" s="35" t="s">
        <v>190</v>
      </c>
      <c r="B239" s="37">
        <v>3164283.69</v>
      </c>
      <c r="C239" s="37">
        <f t="shared" si="1"/>
        <v>2.8881242006837424E-2</v>
      </c>
      <c r="D239" s="34"/>
    </row>
    <row r="240" spans="1:4" ht="12.75" customHeight="1">
      <c r="A240" s="35" t="s">
        <v>191</v>
      </c>
      <c r="B240" s="37">
        <v>23900467.850000001</v>
      </c>
      <c r="C240" s="37">
        <f t="shared" si="1"/>
        <v>0.21814579970624803</v>
      </c>
      <c r="D240" s="34"/>
    </row>
    <row r="241" spans="1:4" ht="12.75" customHeight="1">
      <c r="A241" s="35" t="s">
        <v>192</v>
      </c>
      <c r="B241" s="37">
        <v>396007.44</v>
      </c>
      <c r="C241" s="37">
        <f t="shared" si="1"/>
        <v>3.6144631239268411E-3</v>
      </c>
      <c r="D241" s="34"/>
    </row>
    <row r="242" spans="1:4" ht="12.75" customHeight="1">
      <c r="A242" s="35" t="s">
        <v>193</v>
      </c>
      <c r="B242" s="37">
        <v>8301214.6299999999</v>
      </c>
      <c r="C242" s="37">
        <f t="shared" si="1"/>
        <v>7.5767349633474049E-2</v>
      </c>
      <c r="D242" s="34"/>
    </row>
    <row r="243" spans="1:4" ht="12.75" customHeight="1">
      <c r="A243" s="35" t="s">
        <v>194</v>
      </c>
      <c r="B243" s="37">
        <v>8728388.7200000007</v>
      </c>
      <c r="C243" s="37">
        <f t="shared" si="1"/>
        <v>7.9666278895515197E-2</v>
      </c>
      <c r="D243" s="34"/>
    </row>
    <row r="244" spans="1:4" ht="12.75" customHeight="1">
      <c r="A244" s="35" t="s">
        <v>195</v>
      </c>
      <c r="B244" s="37">
        <v>1422383.86</v>
      </c>
      <c r="C244" s="37">
        <f t="shared" si="1"/>
        <v>1.2982468233522882E-2</v>
      </c>
      <c r="D244" s="34"/>
    </row>
    <row r="245" spans="1:4" ht="12.75" customHeight="1">
      <c r="A245" s="35" t="s">
        <v>196</v>
      </c>
      <c r="B245" s="37">
        <v>550002.80000000005</v>
      </c>
      <c r="C245" s="37">
        <f t="shared" si="1"/>
        <v>5.0200189134237214E-3</v>
      </c>
      <c r="D245" s="34"/>
    </row>
    <row r="246" spans="1:4" ht="12.75" customHeight="1">
      <c r="A246" s="35" t="s">
        <v>197</v>
      </c>
      <c r="B246" s="37">
        <v>964544.23</v>
      </c>
      <c r="C246" s="37">
        <f t="shared" si="1"/>
        <v>8.8036465949513712E-3</v>
      </c>
      <c r="D246" s="34"/>
    </row>
    <row r="247" spans="1:4" ht="12.75" customHeight="1">
      <c r="A247" s="35" t="s">
        <v>198</v>
      </c>
      <c r="B247" s="37">
        <v>468642.26</v>
      </c>
      <c r="C247" s="37">
        <f t="shared" si="1"/>
        <v>4.2774200582790436E-3</v>
      </c>
      <c r="D247" s="34"/>
    </row>
    <row r="248" spans="1:4" ht="12.75" customHeight="1">
      <c r="A248" s="35" t="s">
        <v>199</v>
      </c>
      <c r="B248" s="37">
        <v>2108564.7799999998</v>
      </c>
      <c r="C248" s="37">
        <f t="shared" si="1"/>
        <v>1.924542034291303E-2</v>
      </c>
      <c r="D248" s="34"/>
    </row>
    <row r="249" spans="1:4" ht="12.75" customHeight="1">
      <c r="A249" s="35" t="s">
        <v>200</v>
      </c>
      <c r="B249" s="37">
        <v>100000</v>
      </c>
      <c r="C249" s="37">
        <f t="shared" si="1"/>
        <v>9.1272606492616426E-4</v>
      </c>
      <c r="D249" s="34"/>
    </row>
    <row r="250" spans="1:4" ht="12.75" customHeight="1">
      <c r="A250" s="35" t="s">
        <v>201</v>
      </c>
      <c r="B250" s="37">
        <v>12240852.91</v>
      </c>
      <c r="C250" s="37">
        <f t="shared" si="1"/>
        <v>0.11172545507884286</v>
      </c>
      <c r="D250" s="34"/>
    </row>
    <row r="251" spans="1:4" ht="12.75" customHeight="1">
      <c r="A251" s="35" t="s">
        <v>202</v>
      </c>
      <c r="B251" s="37">
        <v>631809.53</v>
      </c>
      <c r="C251" s="37">
        <f t="shared" si="1"/>
        <v>5.7666902609974932E-3</v>
      </c>
      <c r="D251" s="34"/>
    </row>
    <row r="252" spans="1:4" ht="12.75" customHeight="1">
      <c r="A252" s="35" t="s">
        <v>203</v>
      </c>
      <c r="B252" s="37">
        <v>411883.91</v>
      </c>
      <c r="C252" s="37">
        <f t="shared" si="1"/>
        <v>3.7593718038070236E-3</v>
      </c>
      <c r="D252" s="34"/>
    </row>
    <row r="253" spans="1:4" ht="12.75" customHeight="1">
      <c r="A253" s="35" t="s">
        <v>204</v>
      </c>
      <c r="B253" s="37">
        <v>55203</v>
      </c>
      <c r="C253" s="37">
        <f t="shared" si="1"/>
        <v>5.0385216962119041E-4</v>
      </c>
      <c r="D253" s="34"/>
    </row>
    <row r="254" spans="1:4" ht="12.75" customHeight="1">
      <c r="A254" s="35" t="s">
        <v>205</v>
      </c>
      <c r="B254" s="37">
        <v>446155.9</v>
      </c>
      <c r="C254" s="37">
        <f t="shared" si="1"/>
        <v>4.0721811895059129E-3</v>
      </c>
      <c r="D254" s="34"/>
    </row>
    <row r="255" spans="1:4" ht="12.75" customHeight="1">
      <c r="A255" s="44" t="s">
        <v>206</v>
      </c>
      <c r="B255" s="104">
        <v>839252.12</v>
      </c>
      <c r="C255" s="104">
        <f t="shared" si="1"/>
        <v>7.6600728496854101E-3</v>
      </c>
      <c r="D255" s="39"/>
    </row>
    <row r="256" spans="1:4" ht="12.75" customHeight="1">
      <c r="A256" s="105" t="s">
        <v>207</v>
      </c>
      <c r="B256" s="103">
        <v>253393.35</v>
      </c>
      <c r="C256" s="103">
        <f t="shared" si="1"/>
        <v>2.3127871522395827E-3</v>
      </c>
      <c r="D256" s="59"/>
    </row>
    <row r="257" spans="1:4" ht="12.75" customHeight="1">
      <c r="A257" s="35" t="s">
        <v>208</v>
      </c>
      <c r="B257" s="37">
        <v>1280.7</v>
      </c>
      <c r="C257" s="37">
        <f t="shared" si="1"/>
        <v>1.1689282713509386E-5</v>
      </c>
      <c r="D257" s="34"/>
    </row>
    <row r="258" spans="1:4" ht="12.75" customHeight="1">
      <c r="A258" s="35" t="s">
        <v>209</v>
      </c>
      <c r="B258" s="37">
        <v>571321.32999999996</v>
      </c>
      <c r="C258" s="37">
        <f t="shared" si="1"/>
        <v>5.2145986933928249E-3</v>
      </c>
      <c r="D258" s="34"/>
    </row>
    <row r="259" spans="1:4" ht="12.75" customHeight="1">
      <c r="A259" s="35" t="s">
        <v>210</v>
      </c>
      <c r="B259" s="37">
        <v>28.26</v>
      </c>
      <c r="C259" s="37">
        <f t="shared" si="1"/>
        <v>2.5793638594813401E-7</v>
      </c>
      <c r="D259" s="34"/>
    </row>
    <row r="260" spans="1:4" ht="12.75" customHeight="1">
      <c r="A260" s="35" t="s">
        <v>211</v>
      </c>
      <c r="B260" s="37">
        <v>27.12</v>
      </c>
      <c r="C260" s="37">
        <f t="shared" si="1"/>
        <v>2.4753130880797576E-7</v>
      </c>
      <c r="D260" s="34"/>
    </row>
    <row r="261" spans="1:4" ht="12.75" customHeight="1">
      <c r="A261" s="35" t="s">
        <v>212</v>
      </c>
      <c r="B261" s="37">
        <v>9473.7000000000007</v>
      </c>
      <c r="C261" s="37">
        <f>B261/$B$352</f>
        <v>8.6468929212910026E-5</v>
      </c>
      <c r="D261" s="34"/>
    </row>
    <row r="262" spans="1:4" ht="12.75" customHeight="1">
      <c r="A262" s="35" t="s">
        <v>213</v>
      </c>
      <c r="B262" s="37">
        <v>45881.07</v>
      </c>
      <c r="C262" s="37">
        <f t="shared" ref="C262:C348" si="2">B262/$B$352</f>
        <v>4.1876848475701884E-4</v>
      </c>
      <c r="D262" s="34"/>
    </row>
    <row r="263" spans="1:4" ht="12.75" customHeight="1">
      <c r="A263" s="35" t="s">
        <v>214</v>
      </c>
      <c r="B263" s="37">
        <v>11793.12</v>
      </c>
      <c r="C263" s="37">
        <f t="shared" si="2"/>
        <v>1.0763888010802047E-4</v>
      </c>
      <c r="D263" s="34"/>
    </row>
    <row r="264" spans="1:4" ht="12.75" customHeight="1">
      <c r="A264" s="35" t="s">
        <v>215</v>
      </c>
      <c r="B264" s="37">
        <v>11784.93</v>
      </c>
      <c r="C264" s="37">
        <f t="shared" si="2"/>
        <v>1.07564127843303E-4</v>
      </c>
      <c r="D264" s="34"/>
    </row>
    <row r="265" spans="1:4" ht="12.75" customHeight="1">
      <c r="A265" s="35" t="s">
        <v>216</v>
      </c>
      <c r="B265" s="37">
        <v>8707.1</v>
      </c>
      <c r="C265" s="37">
        <f t="shared" si="2"/>
        <v>7.9471971199186053E-5</v>
      </c>
      <c r="D265" s="34"/>
    </row>
    <row r="266" spans="1:4" ht="12.75" customHeight="1">
      <c r="A266" s="35" t="s">
        <v>217</v>
      </c>
      <c r="B266" s="37">
        <v>132802.32999999999</v>
      </c>
      <c r="C266" s="37">
        <f t="shared" si="2"/>
        <v>1.2121214807392588E-3</v>
      </c>
      <c r="D266" s="34"/>
    </row>
    <row r="267" spans="1:4" ht="12.75" customHeight="1">
      <c r="A267" s="35" t="s">
        <v>218</v>
      </c>
      <c r="B267" s="37">
        <v>598550.93999999994</v>
      </c>
      <c r="C267" s="37">
        <f t="shared" si="2"/>
        <v>5.4631304412405659E-3</v>
      </c>
      <c r="D267" s="34"/>
    </row>
    <row r="268" spans="1:4" ht="12.75" customHeight="1">
      <c r="A268" s="35" t="s">
        <v>219</v>
      </c>
      <c r="B268" s="37">
        <v>21073.01</v>
      </c>
      <c r="C268" s="37">
        <f t="shared" si="2"/>
        <v>1.9233885493449707E-4</v>
      </c>
      <c r="D268" s="34"/>
    </row>
    <row r="269" spans="1:4" ht="12.75" customHeight="1">
      <c r="A269" s="35" t="s">
        <v>220</v>
      </c>
      <c r="B269" s="37">
        <v>131566.03</v>
      </c>
      <c r="C269" s="37">
        <f t="shared" si="2"/>
        <v>1.2008374483985767E-3</v>
      </c>
      <c r="D269" s="34"/>
    </row>
    <row r="270" spans="1:4" ht="12.75" customHeight="1">
      <c r="A270" s="35" t="s">
        <v>221</v>
      </c>
      <c r="B270" s="37">
        <v>196317.38</v>
      </c>
      <c r="C270" s="37">
        <f t="shared" si="2"/>
        <v>1.7918398972401445E-3</v>
      </c>
      <c r="D270" s="34"/>
    </row>
    <row r="271" spans="1:4" ht="12.75" customHeight="1">
      <c r="A271" s="35" t="s">
        <v>222</v>
      </c>
      <c r="B271" s="37">
        <v>3276.61</v>
      </c>
      <c r="C271" s="37">
        <f t="shared" si="2"/>
        <v>2.9906473515977189E-5</v>
      </c>
      <c r="D271" s="34"/>
    </row>
    <row r="272" spans="1:4" ht="12.75" customHeight="1">
      <c r="A272" s="35" t="s">
        <v>223</v>
      </c>
      <c r="B272" s="37">
        <v>45319.839999999997</v>
      </c>
      <c r="C272" s="37">
        <f t="shared" si="2"/>
        <v>4.1364599226283372E-4</v>
      </c>
      <c r="D272" s="34"/>
    </row>
    <row r="273" spans="1:4" ht="12.75" customHeight="1">
      <c r="A273" s="35" t="s">
        <v>224</v>
      </c>
      <c r="B273" s="37">
        <v>97972.08</v>
      </c>
      <c r="C273" s="37">
        <f t="shared" si="2"/>
        <v>8.9421671051031354E-4</v>
      </c>
      <c r="D273" s="34"/>
    </row>
    <row r="274" spans="1:4" ht="12.75" customHeight="1">
      <c r="A274" s="35" t="s">
        <v>225</v>
      </c>
      <c r="B274" s="37">
        <v>156876.72</v>
      </c>
      <c r="C274" s="37">
        <f t="shared" si="2"/>
        <v>1.4318547132412369E-3</v>
      </c>
      <c r="D274" s="34"/>
    </row>
    <row r="275" spans="1:4" ht="12.75" customHeight="1">
      <c r="A275" s="35" t="s">
        <v>226</v>
      </c>
      <c r="B275" s="37">
        <v>5133.01</v>
      </c>
      <c r="C275" s="37">
        <f t="shared" si="2"/>
        <v>4.6850320185266505E-5</v>
      </c>
      <c r="D275" s="34"/>
    </row>
    <row r="276" spans="1:4" ht="12.75" customHeight="1">
      <c r="A276" s="35" t="s">
        <v>227</v>
      </c>
      <c r="B276" s="37">
        <v>108326.46</v>
      </c>
      <c r="C276" s="37">
        <f t="shared" si="2"/>
        <v>9.8872383563181543E-4</v>
      </c>
      <c r="D276" s="34"/>
    </row>
    <row r="277" spans="1:4" ht="12.75" customHeight="1">
      <c r="A277" s="35" t="s">
        <v>228</v>
      </c>
      <c r="B277" s="37">
        <v>165.44</v>
      </c>
      <c r="C277" s="37">
        <f t="shared" si="2"/>
        <v>1.510014001813846E-6</v>
      </c>
      <c r="D277" s="34"/>
    </row>
    <row r="278" spans="1:4" ht="12.75" customHeight="1">
      <c r="A278" s="35" t="s">
        <v>229</v>
      </c>
      <c r="B278" s="37">
        <v>1363244.5</v>
      </c>
      <c r="C278" s="37">
        <f t="shared" si="2"/>
        <v>1.2442687880172363E-2</v>
      </c>
      <c r="D278" s="34"/>
    </row>
    <row r="279" spans="1:4" ht="12.75" customHeight="1">
      <c r="A279" s="35" t="s">
        <v>230</v>
      </c>
      <c r="B279" s="37">
        <v>111137.93</v>
      </c>
      <c r="C279" s="37">
        <f t="shared" si="2"/>
        <v>1.0143848551293949E-3</v>
      </c>
      <c r="D279" s="34"/>
    </row>
    <row r="280" spans="1:4" ht="12.75" customHeight="1">
      <c r="A280" s="35" t="s">
        <v>231</v>
      </c>
      <c r="B280" s="37">
        <v>78277.789999999994</v>
      </c>
      <c r="C280" s="37">
        <f t="shared" si="2"/>
        <v>7.1446179237816645E-4</v>
      </c>
      <c r="D280" s="34"/>
    </row>
    <row r="281" spans="1:4" ht="12.75" customHeight="1">
      <c r="A281" s="35" t="s">
        <v>232</v>
      </c>
      <c r="B281" s="37">
        <v>25225.51</v>
      </c>
      <c r="C281" s="37">
        <f t="shared" si="2"/>
        <v>2.3023980478055603E-4</v>
      </c>
      <c r="D281" s="34"/>
    </row>
    <row r="282" spans="1:4" ht="12.75" customHeight="1">
      <c r="A282" s="35" t="s">
        <v>233</v>
      </c>
      <c r="B282" s="37">
        <v>4238.7</v>
      </c>
      <c r="C282" s="37">
        <f t="shared" si="2"/>
        <v>3.8687719714025319E-5</v>
      </c>
      <c r="D282" s="34"/>
    </row>
    <row r="283" spans="1:4" ht="12.75" customHeight="1">
      <c r="A283" s="35" t="s">
        <v>234</v>
      </c>
      <c r="B283" s="37">
        <v>118800.96000000001</v>
      </c>
      <c r="C283" s="37">
        <f t="shared" si="2"/>
        <v>1.0843273273025064E-3</v>
      </c>
      <c r="D283" s="34"/>
    </row>
    <row r="284" spans="1:4" ht="12.75" customHeight="1">
      <c r="A284" s="35" t="s">
        <v>235</v>
      </c>
      <c r="B284" s="37">
        <v>138706.88</v>
      </c>
      <c r="C284" s="37">
        <f t="shared" si="2"/>
        <v>1.2660138476058567E-3</v>
      </c>
      <c r="D284" s="34"/>
    </row>
    <row r="285" spans="1:4" ht="12.75" customHeight="1">
      <c r="A285" s="35" t="s">
        <v>236</v>
      </c>
      <c r="B285" s="37">
        <v>1052.0999999999999</v>
      </c>
      <c r="C285" s="37">
        <f t="shared" si="2"/>
        <v>9.602790929088173E-6</v>
      </c>
      <c r="D285" s="34"/>
    </row>
    <row r="286" spans="1:4" ht="12.75" customHeight="1">
      <c r="A286" s="35" t="s">
        <v>237</v>
      </c>
      <c r="B286" s="37">
        <v>119497.42</v>
      </c>
      <c r="C286" s="37">
        <f t="shared" si="2"/>
        <v>1.0906840992542912E-3</v>
      </c>
      <c r="D286" s="34"/>
    </row>
    <row r="287" spans="1:4" ht="12.75" customHeight="1">
      <c r="A287" s="35" t="s">
        <v>238</v>
      </c>
      <c r="B287" s="37">
        <v>24176.880000000001</v>
      </c>
      <c r="C287" s="37">
        <f t="shared" si="2"/>
        <v>2.2066868544592082E-4</v>
      </c>
      <c r="D287" s="34"/>
    </row>
    <row r="288" spans="1:4" ht="12.75" customHeight="1">
      <c r="A288" s="35" t="s">
        <v>239</v>
      </c>
      <c r="B288" s="37">
        <v>3436</v>
      </c>
      <c r="C288" s="37">
        <f t="shared" si="2"/>
        <v>3.1361267590863002E-5</v>
      </c>
      <c r="D288" s="34"/>
    </row>
    <row r="289" spans="1:4" ht="12.75" customHeight="1">
      <c r="A289" s="35" t="s">
        <v>240</v>
      </c>
      <c r="B289" s="37">
        <v>1532033.98</v>
      </c>
      <c r="C289" s="37">
        <f t="shared" si="2"/>
        <v>1.3983273458985698E-2</v>
      </c>
      <c r="D289" s="34"/>
    </row>
    <row r="290" spans="1:4" ht="12.75" customHeight="1">
      <c r="A290" s="35" t="s">
        <v>241</v>
      </c>
      <c r="B290" s="37">
        <v>3902.4</v>
      </c>
      <c r="C290" s="37">
        <f t="shared" si="2"/>
        <v>3.5618221957678633E-5</v>
      </c>
      <c r="D290" s="34"/>
    </row>
    <row r="291" spans="1:4" ht="12.75" customHeight="1">
      <c r="A291" s="35" t="s">
        <v>242</v>
      </c>
      <c r="B291" s="37">
        <v>173900.04</v>
      </c>
      <c r="C291" s="37">
        <f t="shared" si="2"/>
        <v>1.5872309919970256E-3</v>
      </c>
      <c r="D291" s="34"/>
    </row>
    <row r="292" spans="1:4" ht="12.75" customHeight="1">
      <c r="A292" s="35" t="s">
        <v>243</v>
      </c>
      <c r="B292" s="37">
        <v>33329.31</v>
      </c>
      <c r="C292" s="37">
        <f t="shared" si="2"/>
        <v>3.042052996300425E-4</v>
      </c>
      <c r="D292" s="34"/>
    </row>
    <row r="293" spans="1:4" ht="12.75" customHeight="1">
      <c r="A293" s="35" t="s">
        <v>244</v>
      </c>
      <c r="B293" s="37">
        <v>1415467.87</v>
      </c>
      <c r="C293" s="37">
        <f t="shared" si="2"/>
        <v>1.2919344190145196E-2</v>
      </c>
      <c r="D293" s="34"/>
    </row>
    <row r="294" spans="1:4" ht="12.75" customHeight="1">
      <c r="A294" s="35" t="s">
        <v>245</v>
      </c>
      <c r="B294" s="37">
        <v>7132.91</v>
      </c>
      <c r="C294" s="37">
        <f t="shared" si="2"/>
        <v>6.5103928757724865E-5</v>
      </c>
      <c r="D294" s="34"/>
    </row>
    <row r="295" spans="1:4" ht="12.75" customHeight="1">
      <c r="A295" s="35" t="s">
        <v>246</v>
      </c>
      <c r="B295" s="37">
        <v>29044</v>
      </c>
      <c r="C295" s="37">
        <f t="shared" si="2"/>
        <v>2.6509215829715514E-4</v>
      </c>
      <c r="D295" s="34"/>
    </row>
    <row r="296" spans="1:4" ht="12.75" customHeight="1">
      <c r="A296" s="35" t="s">
        <v>247</v>
      </c>
      <c r="B296" s="37">
        <v>9084.74</v>
      </c>
      <c r="C296" s="37">
        <f t="shared" si="2"/>
        <v>8.2918789910773206E-5</v>
      </c>
      <c r="D296" s="34"/>
    </row>
    <row r="297" spans="1:4" ht="12.75" customHeight="1">
      <c r="A297" s="35" t="s">
        <v>248</v>
      </c>
      <c r="B297" s="37">
        <v>272704.40000000002</v>
      </c>
      <c r="C297" s="37">
        <f t="shared" si="2"/>
        <v>2.489044139000507E-3</v>
      </c>
      <c r="D297" s="34"/>
    </row>
    <row r="298" spans="1:4" ht="12.75" customHeight="1">
      <c r="A298" s="35" t="s">
        <v>249</v>
      </c>
      <c r="B298" s="37">
        <v>59864.52</v>
      </c>
      <c r="C298" s="37">
        <f t="shared" si="2"/>
        <v>5.4639907768293651E-4</v>
      </c>
      <c r="D298" s="34"/>
    </row>
    <row r="299" spans="1:4" ht="12.75" customHeight="1">
      <c r="A299" s="35" t="s">
        <v>250</v>
      </c>
      <c r="B299" s="37">
        <v>357152</v>
      </c>
      <c r="C299" s="37">
        <f t="shared" si="2"/>
        <v>3.2598193954050943E-3</v>
      </c>
      <c r="D299" s="34"/>
    </row>
    <row r="300" spans="1:4" ht="12.75" customHeight="1">
      <c r="A300" s="35" t="s">
        <v>251</v>
      </c>
      <c r="B300" s="37">
        <v>30902.400000000001</v>
      </c>
      <c r="C300" s="37">
        <f t="shared" si="2"/>
        <v>2.8205425948774299E-4</v>
      </c>
      <c r="D300" s="34"/>
    </row>
    <row r="301" spans="1:4" ht="12.75" customHeight="1">
      <c r="A301" s="35" t="s">
        <v>252</v>
      </c>
      <c r="B301" s="37">
        <v>150000</v>
      </c>
      <c r="C301" s="37">
        <f t="shared" si="2"/>
        <v>1.3690890973892464E-3</v>
      </c>
      <c r="D301" s="34"/>
    </row>
    <row r="302" spans="1:4" ht="12.75" customHeight="1">
      <c r="A302" s="35" t="s">
        <v>253</v>
      </c>
      <c r="B302" s="37">
        <v>542841.82999999996</v>
      </c>
      <c r="C302" s="37">
        <f t="shared" si="2"/>
        <v>4.9546588737321776E-3</v>
      </c>
      <c r="D302" s="34"/>
    </row>
    <row r="303" spans="1:4" ht="12.75" customHeight="1">
      <c r="A303" s="35" t="s">
        <v>254</v>
      </c>
      <c r="B303" s="37">
        <v>583263.21</v>
      </c>
      <c r="C303" s="37">
        <f t="shared" si="2"/>
        <v>5.3235953447950289E-3</v>
      </c>
      <c r="D303" s="34"/>
    </row>
    <row r="304" spans="1:4" ht="12.75" customHeight="1">
      <c r="A304" s="35" t="s">
        <v>255</v>
      </c>
      <c r="B304" s="37">
        <v>1016360.65</v>
      </c>
      <c r="C304" s="37">
        <f t="shared" si="2"/>
        <v>9.2765885662029843E-3</v>
      </c>
      <c r="D304" s="34"/>
    </row>
    <row r="305" spans="1:4" ht="12.75" customHeight="1">
      <c r="A305" s="35" t="s">
        <v>256</v>
      </c>
      <c r="B305" s="37">
        <v>208183.19</v>
      </c>
      <c r="C305" s="37">
        <f t="shared" si="2"/>
        <v>1.9001422379247598E-3</v>
      </c>
      <c r="D305" s="34"/>
    </row>
    <row r="306" spans="1:4" ht="12.75" customHeight="1">
      <c r="A306" s="35" t="s">
        <v>257</v>
      </c>
      <c r="B306" s="37">
        <v>10282.35</v>
      </c>
      <c r="C306" s="37">
        <f t="shared" si="2"/>
        <v>9.384968853693545E-5</v>
      </c>
      <c r="D306" s="34"/>
    </row>
    <row r="307" spans="1:4" ht="12.75" customHeight="1">
      <c r="A307" s="35" t="s">
        <v>258</v>
      </c>
      <c r="B307" s="37">
        <v>613999.93000000005</v>
      </c>
      <c r="C307" s="37">
        <f t="shared" si="2"/>
        <v>5.6041373997384033E-3</v>
      </c>
      <c r="D307" s="34"/>
    </row>
    <row r="308" spans="1:4" ht="12.75" customHeight="1">
      <c r="A308" s="35" t="s">
        <v>259</v>
      </c>
      <c r="B308" s="37">
        <v>1342425.48</v>
      </c>
      <c r="C308" s="37">
        <f t="shared" si="2"/>
        <v>1.2252667258170171E-2</v>
      </c>
      <c r="D308" s="34"/>
    </row>
    <row r="309" spans="1:4" ht="12.75" customHeight="1">
      <c r="A309" s="35" t="s">
        <v>260</v>
      </c>
      <c r="B309" s="37">
        <v>253659.46</v>
      </c>
      <c r="C309" s="37">
        <f t="shared" si="2"/>
        <v>2.3152160075709575E-3</v>
      </c>
      <c r="D309" s="34"/>
    </row>
    <row r="310" spans="1:4" ht="12.75" customHeight="1">
      <c r="A310" s="35" t="s">
        <v>261</v>
      </c>
      <c r="B310" s="37">
        <v>41975.360000000001</v>
      </c>
      <c r="C310" s="37">
        <f t="shared" si="2"/>
        <v>3.831200515665912E-4</v>
      </c>
      <c r="D310" s="34"/>
    </row>
    <row r="311" spans="1:4" ht="12.75" customHeight="1">
      <c r="A311" s="35" t="s">
        <v>262</v>
      </c>
      <c r="B311" s="37">
        <v>584611.35</v>
      </c>
      <c r="C311" s="37">
        <f t="shared" si="2"/>
        <v>5.3359001699667249E-3</v>
      </c>
      <c r="D311" s="34"/>
    </row>
    <row r="312" spans="1:4" ht="12.75" customHeight="1">
      <c r="A312" s="35" t="s">
        <v>263</v>
      </c>
      <c r="B312" s="37">
        <v>394909.24</v>
      </c>
      <c r="C312" s="37">
        <f t="shared" si="2"/>
        <v>3.6044395662818214E-3</v>
      </c>
      <c r="D312" s="34"/>
    </row>
    <row r="313" spans="1:4" ht="12.75" customHeight="1">
      <c r="A313" s="35" t="s">
        <v>264</v>
      </c>
      <c r="B313" s="37">
        <v>2187332.71</v>
      </c>
      <c r="C313" s="37">
        <f t="shared" si="2"/>
        <v>1.9964355770825826E-2</v>
      </c>
      <c r="D313" s="34"/>
    </row>
    <row r="314" spans="1:4" ht="12.75" customHeight="1">
      <c r="A314" s="35" t="s">
        <v>265</v>
      </c>
      <c r="B314" s="37">
        <v>709561.95</v>
      </c>
      <c r="C314" s="37">
        <f t="shared" si="2"/>
        <v>6.4763568644483566E-3</v>
      </c>
      <c r="D314" s="34"/>
    </row>
    <row r="315" spans="1:4" ht="12.75" customHeight="1">
      <c r="A315" s="35" t="s">
        <v>266</v>
      </c>
      <c r="B315" s="37">
        <v>298103.44</v>
      </c>
      <c r="C315" s="37">
        <f t="shared" si="2"/>
        <v>2.7208677973215292E-3</v>
      </c>
      <c r="D315" s="34"/>
    </row>
    <row r="316" spans="1:4" ht="12.75" customHeight="1">
      <c r="A316" s="35" t="s">
        <v>267</v>
      </c>
      <c r="B316" s="37">
        <v>47681.279999999999</v>
      </c>
      <c r="C316" s="37">
        <f t="shared" si="2"/>
        <v>4.3519947065042618E-4</v>
      </c>
      <c r="D316" s="34"/>
    </row>
    <row r="317" spans="1:4" ht="12.75" customHeight="1">
      <c r="A317" s="35" t="s">
        <v>268</v>
      </c>
      <c r="B317" s="37">
        <v>23774.880000000001</v>
      </c>
      <c r="C317" s="37">
        <f t="shared" si="2"/>
        <v>2.1699952666491765E-4</v>
      </c>
      <c r="D317" s="34"/>
    </row>
    <row r="318" spans="1:4" ht="12.75" customHeight="1">
      <c r="A318" s="35" t="s">
        <v>269</v>
      </c>
      <c r="B318" s="37">
        <v>27640.89</v>
      </c>
      <c r="C318" s="37">
        <f t="shared" si="2"/>
        <v>2.5228560760756961E-4</v>
      </c>
      <c r="D318" s="34"/>
    </row>
    <row r="319" spans="1:4" ht="12.75" customHeight="1">
      <c r="A319" s="35" t="s">
        <v>270</v>
      </c>
      <c r="B319" s="37">
        <v>90117.68</v>
      </c>
      <c r="C319" s="37">
        <f t="shared" si="2"/>
        <v>8.2252755446675287E-4</v>
      </c>
      <c r="D319" s="34"/>
    </row>
    <row r="320" spans="1:4" ht="12.75" customHeight="1">
      <c r="A320" s="35" t="s">
        <v>271</v>
      </c>
      <c r="B320" s="37">
        <v>94661.05</v>
      </c>
      <c r="C320" s="37">
        <f t="shared" si="2"/>
        <v>8.6399607668278882E-4</v>
      </c>
      <c r="D320" s="34"/>
    </row>
    <row r="321" spans="1:4" ht="12.75" customHeight="1">
      <c r="A321" s="35" t="s">
        <v>272</v>
      </c>
      <c r="B321" s="37">
        <v>796890.63</v>
      </c>
      <c r="C321" s="37">
        <f t="shared" si="2"/>
        <v>7.2734284889643189E-3</v>
      </c>
      <c r="D321" s="34"/>
    </row>
    <row r="322" spans="1:4" ht="12.75" customHeight="1">
      <c r="A322" s="35" t="s">
        <v>273</v>
      </c>
      <c r="B322" s="37">
        <v>25690.52</v>
      </c>
      <c r="C322" s="37">
        <f t="shared" si="2"/>
        <v>2.3448407225506922E-4</v>
      </c>
      <c r="D322" s="34"/>
    </row>
    <row r="323" spans="1:4" ht="12.75" customHeight="1">
      <c r="A323" s="35" t="s">
        <v>274</v>
      </c>
      <c r="B323" s="37">
        <v>85820.95</v>
      </c>
      <c r="C323" s="37">
        <f t="shared" si="2"/>
        <v>7.8331017981725089E-4</v>
      </c>
      <c r="D323" s="34"/>
    </row>
    <row r="324" spans="1:4" ht="12.75" customHeight="1">
      <c r="A324" s="35" t="s">
        <v>275</v>
      </c>
      <c r="B324" s="37">
        <v>20667.5</v>
      </c>
      <c r="C324" s="37">
        <f t="shared" si="2"/>
        <v>1.8863765946861499E-4</v>
      </c>
      <c r="D324" s="34"/>
    </row>
    <row r="325" spans="1:4" ht="12.75" customHeight="1">
      <c r="A325" s="35" t="s">
        <v>276</v>
      </c>
      <c r="B325" s="37">
        <v>500</v>
      </c>
      <c r="C325" s="37">
        <f t="shared" si="2"/>
        <v>4.5636303246308211E-6</v>
      </c>
      <c r="D325" s="34"/>
    </row>
    <row r="326" spans="1:4" ht="12.75" customHeight="1">
      <c r="A326" s="44" t="s">
        <v>277</v>
      </c>
      <c r="B326" s="104">
        <v>1187720.46</v>
      </c>
      <c r="C326" s="104">
        <f t="shared" si="2"/>
        <v>1.0840634216880937E-2</v>
      </c>
      <c r="D326" s="39"/>
    </row>
    <row r="327" spans="1:4" ht="12.75" customHeight="1">
      <c r="A327" s="105" t="s">
        <v>278</v>
      </c>
      <c r="B327" s="103">
        <v>118766.22</v>
      </c>
      <c r="C327" s="103">
        <f t="shared" si="2"/>
        <v>1.0840102462675511E-3</v>
      </c>
      <c r="D327" s="59"/>
    </row>
    <row r="328" spans="1:4" ht="12.75" customHeight="1">
      <c r="A328" s="35" t="s">
        <v>279</v>
      </c>
      <c r="B328" s="37">
        <v>146537.98000000001</v>
      </c>
      <c r="C328" s="37">
        <f t="shared" si="2"/>
        <v>1.3374903384762897E-3</v>
      </c>
      <c r="D328" s="34"/>
    </row>
    <row r="329" spans="1:4" ht="12.75" customHeight="1">
      <c r="A329" s="35" t="s">
        <v>280</v>
      </c>
      <c r="B329" s="37">
        <v>6000</v>
      </c>
      <c r="C329" s="37">
        <f t="shared" si="2"/>
        <v>5.4763563895569857E-5</v>
      </c>
      <c r="D329" s="34"/>
    </row>
    <row r="330" spans="1:4" ht="12.75" customHeight="1">
      <c r="A330" s="35" t="s">
        <v>281</v>
      </c>
      <c r="B330" s="37">
        <v>2769712.71</v>
      </c>
      <c r="C330" s="37">
        <f t="shared" si="2"/>
        <v>2.5279889827742822E-2</v>
      </c>
      <c r="D330" s="34"/>
    </row>
    <row r="331" spans="1:4" ht="12.75" customHeight="1">
      <c r="A331" s="35" t="s">
        <v>282</v>
      </c>
      <c r="B331" s="37">
        <v>517.13</v>
      </c>
      <c r="C331" s="37">
        <f t="shared" si="2"/>
        <v>4.7199802995526732E-6</v>
      </c>
      <c r="D331" s="34"/>
    </row>
    <row r="332" spans="1:4" ht="12.75" customHeight="1">
      <c r="A332" s="35" t="s">
        <v>283</v>
      </c>
      <c r="B332" s="37">
        <v>1228145.67</v>
      </c>
      <c r="C332" s="37">
        <f t="shared" si="2"/>
        <v>1.1209605645352075E-2</v>
      </c>
      <c r="D332" s="34"/>
    </row>
    <row r="333" spans="1:4" ht="12.75" customHeight="1">
      <c r="A333" s="35" t="s">
        <v>284</v>
      </c>
      <c r="B333" s="37">
        <v>1414061.28</v>
      </c>
      <c r="C333" s="37">
        <f t="shared" si="2"/>
        <v>1.2906505876588549E-2</v>
      </c>
      <c r="D333" s="34"/>
    </row>
    <row r="334" spans="1:4" ht="12.75" customHeight="1">
      <c r="A334" s="35" t="s">
        <v>285</v>
      </c>
      <c r="B334" s="37">
        <v>6380.48</v>
      </c>
      <c r="C334" s="37">
        <f t="shared" si="2"/>
        <v>5.8236304027400921E-5</v>
      </c>
      <c r="D334" s="34"/>
    </row>
    <row r="335" spans="1:4" ht="12.75" customHeight="1">
      <c r="A335" s="35" t="s">
        <v>286</v>
      </c>
      <c r="B335" s="37">
        <v>511084.21</v>
      </c>
      <c r="C335" s="37">
        <f t="shared" si="2"/>
        <v>4.6647987983919736E-3</v>
      </c>
      <c r="D335" s="34"/>
    </row>
    <row r="336" spans="1:4" ht="12.75" customHeight="1">
      <c r="A336" s="35" t="s">
        <v>287</v>
      </c>
      <c r="B336" s="37">
        <v>1583849.92</v>
      </c>
      <c r="C336" s="37">
        <f t="shared" si="2"/>
        <v>1.44562110491522E-2</v>
      </c>
      <c r="D336" s="34"/>
    </row>
    <row r="337" spans="1:4" ht="12.75" customHeight="1">
      <c r="A337" s="35" t="s">
        <v>288</v>
      </c>
      <c r="B337" s="37">
        <v>286392.84000000003</v>
      </c>
      <c r="C337" s="37">
        <f t="shared" si="2"/>
        <v>2.613982098762286E-3</v>
      </c>
      <c r="D337" s="34"/>
    </row>
    <row r="338" spans="1:4" ht="12.75" customHeight="1">
      <c r="A338" s="35" t="s">
        <v>289</v>
      </c>
      <c r="B338" s="37">
        <v>123033.69</v>
      </c>
      <c r="C338" s="37">
        <f t="shared" si="2"/>
        <v>1.1229605572704556E-3</v>
      </c>
      <c r="D338" s="34"/>
    </row>
    <row r="339" spans="1:4" ht="12.75" customHeight="1">
      <c r="A339" s="35" t="s">
        <v>290</v>
      </c>
      <c r="B339" s="37">
        <v>41405.4</v>
      </c>
      <c r="C339" s="37">
        <f t="shared" si="2"/>
        <v>3.7791787808693803E-4</v>
      </c>
      <c r="D339" s="34"/>
    </row>
    <row r="340" spans="1:4" ht="12.75" customHeight="1">
      <c r="A340" s="35" t="s">
        <v>291</v>
      </c>
      <c r="B340" s="37">
        <v>16396.71</v>
      </c>
      <c r="C340" s="37">
        <f t="shared" si="2"/>
        <v>1.4965704596035486E-4</v>
      </c>
      <c r="D340" s="34"/>
    </row>
    <row r="341" spans="1:4" ht="12.75" customHeight="1">
      <c r="A341" s="35" t="s">
        <v>292</v>
      </c>
      <c r="B341" s="37">
        <v>48977.98</v>
      </c>
      <c r="C341" s="37">
        <f t="shared" si="2"/>
        <v>4.4703478953432379E-4</v>
      </c>
      <c r="D341" s="34"/>
    </row>
    <row r="342" spans="1:4" ht="12.75" customHeight="1">
      <c r="A342" s="35" t="s">
        <v>293</v>
      </c>
      <c r="B342" s="37">
        <v>1006056.29</v>
      </c>
      <c r="C342" s="37">
        <f t="shared" si="2"/>
        <v>9.1825379866591599E-3</v>
      </c>
      <c r="D342" s="34"/>
    </row>
    <row r="343" spans="1:4" ht="12.75" customHeight="1">
      <c r="A343" s="35" t="s">
        <v>294</v>
      </c>
      <c r="B343" s="37">
        <v>666377.09</v>
      </c>
      <c r="C343" s="37">
        <f t="shared" si="2"/>
        <v>6.0821973911264838E-3</v>
      </c>
      <c r="D343" s="34"/>
    </row>
    <row r="344" spans="1:4" ht="12.75" customHeight="1">
      <c r="A344" s="35" t="s">
        <v>295</v>
      </c>
      <c r="B344" s="37">
        <v>32751.58</v>
      </c>
      <c r="C344" s="37">
        <f t="shared" si="2"/>
        <v>2.9893220733514462E-4</v>
      </c>
      <c r="D344" s="34"/>
    </row>
    <row r="345" spans="1:4" ht="12.75" customHeight="1">
      <c r="A345" s="35" t="s">
        <v>296</v>
      </c>
      <c r="B345" s="37">
        <v>134743.9</v>
      </c>
      <c r="C345" s="37">
        <f t="shared" si="2"/>
        <v>1.2298426961980457E-3</v>
      </c>
      <c r="D345" s="34"/>
    </row>
    <row r="346" spans="1:4" ht="12.75" customHeight="1">
      <c r="A346" s="35" t="s">
        <v>297</v>
      </c>
      <c r="B346" s="37">
        <v>445388.26</v>
      </c>
      <c r="C346" s="37">
        <f t="shared" si="2"/>
        <v>4.0651747391411133E-3</v>
      </c>
      <c r="D346" s="34"/>
    </row>
    <row r="347" spans="1:4" ht="12.75" customHeight="1">
      <c r="A347" s="35" t="s">
        <v>298</v>
      </c>
      <c r="B347" s="37">
        <v>176027.06</v>
      </c>
      <c r="C347" s="37">
        <f t="shared" si="2"/>
        <v>1.6066448579432179E-3</v>
      </c>
      <c r="D347" s="34"/>
    </row>
    <row r="348" spans="1:4" ht="12.75" customHeight="1">
      <c r="A348" s="35" t="s">
        <v>299</v>
      </c>
      <c r="B348" s="37">
        <v>26525.1</v>
      </c>
      <c r="C348" s="37">
        <f t="shared" si="2"/>
        <v>2.4210150144772998E-4</v>
      </c>
      <c r="D348" s="34"/>
    </row>
    <row r="349" spans="1:4" ht="12.75" customHeight="1">
      <c r="A349" s="35" t="s">
        <v>300</v>
      </c>
      <c r="B349" s="37">
        <v>22424.77</v>
      </c>
      <c r="C349" s="37">
        <f t="shared" ref="C349:C351" si="3">B349/$B$352</f>
        <v>2.0467672078974301E-4</v>
      </c>
      <c r="D349" s="34"/>
    </row>
    <row r="350" spans="1:4" ht="12.75" customHeight="1">
      <c r="A350" s="35" t="s">
        <v>301</v>
      </c>
      <c r="B350" s="37">
        <v>427179.84</v>
      </c>
      <c r="C350" s="37">
        <f t="shared" si="3"/>
        <v>3.8989817437898849E-3</v>
      </c>
      <c r="D350" s="34"/>
    </row>
    <row r="351" spans="1:4" ht="12.75" customHeight="1">
      <c r="A351" s="35" t="s">
        <v>302</v>
      </c>
      <c r="B351" s="37">
        <v>5.21</v>
      </c>
      <c r="C351" s="37">
        <f t="shared" si="3"/>
        <v>4.7553027982653154E-8</v>
      </c>
      <c r="D351" s="34"/>
    </row>
    <row r="352" spans="1:4" ht="15.75" customHeight="1">
      <c r="A352" s="79"/>
      <c r="B352" s="40">
        <f>SUM(B238:B351)</f>
        <v>109561897.97</v>
      </c>
      <c r="C352" s="106">
        <f>SUM(C238:C351)</f>
        <v>1.0000000000000002</v>
      </c>
      <c r="D352" s="25"/>
    </row>
    <row r="353" spans="1:6" ht="9" customHeight="1"/>
    <row r="354" spans="1:6">
      <c r="A354" s="18" t="s">
        <v>303</v>
      </c>
    </row>
    <row r="356" spans="1:6" ht="28.5" customHeight="1">
      <c r="A356" s="68" t="s">
        <v>304</v>
      </c>
      <c r="B356" s="69" t="s">
        <v>54</v>
      </c>
      <c r="C356" s="95" t="s">
        <v>55</v>
      </c>
      <c r="D356" s="95" t="s">
        <v>305</v>
      </c>
      <c r="E356" s="107" t="s">
        <v>10</v>
      </c>
      <c r="F356" s="69" t="s">
        <v>138</v>
      </c>
    </row>
    <row r="357" spans="1:6" ht="14.1" customHeight="1">
      <c r="A357" s="80" t="s">
        <v>306</v>
      </c>
      <c r="B357" s="27"/>
      <c r="C357" s="27"/>
      <c r="D357" s="27">
        <v>0</v>
      </c>
      <c r="E357" s="27">
        <v>0</v>
      </c>
      <c r="F357" s="108">
        <v>0</v>
      </c>
    </row>
    <row r="358" spans="1:6" ht="14.1" customHeight="1">
      <c r="A358" s="35" t="s">
        <v>307</v>
      </c>
      <c r="B358" s="37">
        <v>16926050.260000002</v>
      </c>
      <c r="C358" s="37">
        <v>16926050.260000002</v>
      </c>
      <c r="D358" s="37">
        <v>0</v>
      </c>
      <c r="E358" s="109">
        <v>0</v>
      </c>
      <c r="F358" s="109">
        <v>0</v>
      </c>
    </row>
    <row r="359" spans="1:6" ht="14.1" customHeight="1">
      <c r="A359" s="35" t="s">
        <v>308</v>
      </c>
      <c r="B359" s="37">
        <v>-398279.2</v>
      </c>
      <c r="C359" s="37">
        <v>-398279.2</v>
      </c>
      <c r="D359" s="37">
        <f>-(B359-C359)</f>
        <v>0</v>
      </c>
      <c r="E359" s="109">
        <v>0</v>
      </c>
      <c r="F359" s="109">
        <v>0</v>
      </c>
    </row>
    <row r="360" spans="1:6" ht="14.1" customHeight="1">
      <c r="A360" s="35" t="s">
        <v>309</v>
      </c>
      <c r="B360" s="37">
        <v>105716.64</v>
      </c>
      <c r="C360" s="37">
        <v>132224</v>
      </c>
      <c r="D360" s="37">
        <f>C360-B360</f>
        <v>26507.360000000001</v>
      </c>
      <c r="E360" s="109">
        <v>0</v>
      </c>
      <c r="F360" s="109">
        <v>0</v>
      </c>
    </row>
    <row r="361" spans="1:6" ht="14.1" customHeight="1">
      <c r="A361" s="35" t="s">
        <v>310</v>
      </c>
      <c r="B361" s="37">
        <v>1053350.1100000001</v>
      </c>
      <c r="C361" s="37">
        <v>1053350.1100000001</v>
      </c>
      <c r="D361" s="37">
        <v>0</v>
      </c>
      <c r="E361" s="109">
        <v>0</v>
      </c>
      <c r="F361" s="109">
        <v>0</v>
      </c>
    </row>
    <row r="362" spans="1:6" ht="14.1" customHeight="1">
      <c r="A362" s="35" t="s">
        <v>311</v>
      </c>
      <c r="B362" s="37">
        <v>20997646.82</v>
      </c>
      <c r="C362" s="37">
        <v>20997646.82</v>
      </c>
      <c r="D362" s="37">
        <v>0</v>
      </c>
      <c r="E362" s="109">
        <v>0</v>
      </c>
      <c r="F362" s="109">
        <v>0</v>
      </c>
    </row>
    <row r="363" spans="1:6" ht="14.1" customHeight="1">
      <c r="A363" s="35" t="s">
        <v>312</v>
      </c>
      <c r="B363" s="37">
        <v>33598859.079999998</v>
      </c>
      <c r="C363" s="37">
        <v>33598859.079999998</v>
      </c>
      <c r="D363" s="37">
        <v>0</v>
      </c>
      <c r="E363" s="109">
        <v>0</v>
      </c>
      <c r="F363" s="109">
        <v>0</v>
      </c>
    </row>
    <row r="364" spans="1:6" ht="14.1" customHeight="1">
      <c r="A364" s="35" t="s">
        <v>313</v>
      </c>
      <c r="B364" s="37">
        <v>25127225.870000001</v>
      </c>
      <c r="C364" s="37">
        <v>25232942.510000002</v>
      </c>
      <c r="D364" s="37">
        <f>C364-B364</f>
        <v>105716.6400000006</v>
      </c>
      <c r="E364" s="109">
        <v>0</v>
      </c>
      <c r="F364" s="109">
        <v>0</v>
      </c>
    </row>
    <row r="365" spans="1:6" ht="14.1" customHeight="1">
      <c r="A365" s="35" t="s">
        <v>314</v>
      </c>
      <c r="B365" s="37">
        <v>9570000</v>
      </c>
      <c r="C365" s="37">
        <v>9570000</v>
      </c>
      <c r="D365" s="37">
        <v>0</v>
      </c>
      <c r="E365" s="109">
        <v>0</v>
      </c>
      <c r="F365" s="109">
        <v>0</v>
      </c>
    </row>
    <row r="366" spans="1:6" ht="14.1" customHeight="1">
      <c r="A366" s="35" t="s">
        <v>315</v>
      </c>
      <c r="B366" s="37">
        <v>0</v>
      </c>
      <c r="C366" s="37">
        <v>650993.06999999995</v>
      </c>
      <c r="D366" s="37">
        <f>C366-B366</f>
        <v>650993.06999999995</v>
      </c>
      <c r="E366" s="109"/>
      <c r="F366" s="109"/>
    </row>
    <row r="367" spans="1:6" ht="13.5" customHeight="1">
      <c r="A367" s="35" t="s">
        <v>316</v>
      </c>
      <c r="B367" s="37">
        <v>52952606.960000001</v>
      </c>
      <c r="C367" s="37">
        <v>52953948.969999999</v>
      </c>
      <c r="D367" s="37">
        <f>C367-B367</f>
        <v>1342.0099999979138</v>
      </c>
      <c r="E367" s="109">
        <v>0</v>
      </c>
      <c r="F367" s="109">
        <v>0</v>
      </c>
    </row>
    <row r="368" spans="1:6" ht="19.5" customHeight="1">
      <c r="A368" s="79"/>
      <c r="B368" s="40">
        <f>SUM(B358:B367)</f>
        <v>159933176.54000002</v>
      </c>
      <c r="C368" s="40">
        <f>SUM(C358:C367)</f>
        <v>160717735.62</v>
      </c>
      <c r="D368" s="40">
        <f>SUM(D358:D367)</f>
        <v>784559.07999999844</v>
      </c>
      <c r="E368" s="110"/>
      <c r="F368" s="111"/>
    </row>
    <row r="370" spans="1:5" ht="27" customHeight="1">
      <c r="A370" s="97" t="s">
        <v>317</v>
      </c>
      <c r="B370" s="98" t="s">
        <v>54</v>
      </c>
      <c r="C370" s="25" t="s">
        <v>55</v>
      </c>
      <c r="D370" s="25" t="s">
        <v>305</v>
      </c>
      <c r="E370" s="112" t="s">
        <v>138</v>
      </c>
    </row>
    <row r="371" spans="1:5" ht="14.1" customHeight="1">
      <c r="A371" s="80" t="s">
        <v>318</v>
      </c>
      <c r="B371" s="27"/>
      <c r="C371" s="37"/>
      <c r="D371" s="27"/>
      <c r="E371" s="27"/>
    </row>
    <row r="372" spans="1:5" ht="14.1" customHeight="1">
      <c r="A372" s="35" t="s">
        <v>319</v>
      </c>
      <c r="B372" s="37">
        <v>-6383062.9900000002</v>
      </c>
      <c r="C372" s="37">
        <v>-3975982.18</v>
      </c>
      <c r="D372" s="37">
        <f>C372-B372</f>
        <v>2407080.81</v>
      </c>
      <c r="E372" s="109">
        <v>0</v>
      </c>
    </row>
    <row r="373" spans="1:5" ht="14.1" customHeight="1">
      <c r="A373" s="35" t="s">
        <v>320</v>
      </c>
      <c r="B373" s="37">
        <v>9676508.0399999991</v>
      </c>
      <c r="C373" s="37">
        <v>9676508.0399999991</v>
      </c>
      <c r="D373" s="37">
        <f>-(B373-C373)</f>
        <v>0</v>
      </c>
      <c r="E373" s="109">
        <v>0</v>
      </c>
    </row>
    <row r="374" spans="1:5" ht="14.1" customHeight="1">
      <c r="A374" s="35" t="s">
        <v>321</v>
      </c>
      <c r="B374" s="37">
        <v>-2917150.1</v>
      </c>
      <c r="C374" s="37">
        <v>-2917150.1</v>
      </c>
      <c r="D374" s="37">
        <f t="shared" ref="D374:D375" si="4">B374-C374</f>
        <v>0</v>
      </c>
      <c r="E374" s="109">
        <v>0</v>
      </c>
    </row>
    <row r="375" spans="1:5" ht="14.1" customHeight="1">
      <c r="A375" s="35" t="s">
        <v>322</v>
      </c>
      <c r="B375" s="37">
        <v>-2194315.7400000002</v>
      </c>
      <c r="C375" s="37">
        <v>-2194315.7400000002</v>
      </c>
      <c r="D375" s="37">
        <f t="shared" si="4"/>
        <v>0</v>
      </c>
      <c r="E375" s="109">
        <v>0</v>
      </c>
    </row>
    <row r="376" spans="1:5" ht="14.1" customHeight="1">
      <c r="A376" s="35" t="s">
        <v>323</v>
      </c>
      <c r="B376" s="37">
        <v>-2057568.62</v>
      </c>
      <c r="C376" s="37">
        <v>-2057568.62</v>
      </c>
      <c r="D376" s="37">
        <f>-(B376-C376)</f>
        <v>0</v>
      </c>
      <c r="E376" s="109">
        <v>0</v>
      </c>
    </row>
    <row r="377" spans="1:5" ht="14.1" customHeight="1">
      <c r="A377" s="35" t="s">
        <v>324</v>
      </c>
      <c r="B377" s="37">
        <v>-3926931.38</v>
      </c>
      <c r="C377" s="37">
        <v>-3926931.38</v>
      </c>
      <c r="D377" s="37">
        <v>0</v>
      </c>
      <c r="E377" s="109">
        <v>0</v>
      </c>
    </row>
    <row r="378" spans="1:5" ht="14.1" customHeight="1">
      <c r="A378" s="35" t="s">
        <v>325</v>
      </c>
      <c r="B378" s="37">
        <v>-19386802.93</v>
      </c>
      <c r="C378" s="37">
        <v>-19386802.93</v>
      </c>
      <c r="D378" s="37">
        <v>0</v>
      </c>
      <c r="E378" s="109">
        <v>0</v>
      </c>
    </row>
    <row r="379" spans="1:5" ht="14.1" customHeight="1">
      <c r="A379" s="35" t="s">
        <v>326</v>
      </c>
      <c r="B379" s="37">
        <v>-26319632.440000001</v>
      </c>
      <c r="C379" s="37">
        <v>-26319632.440000001</v>
      </c>
      <c r="D379" s="37">
        <v>0</v>
      </c>
      <c r="E379" s="109">
        <v>0</v>
      </c>
    </row>
    <row r="380" spans="1:5" ht="14.1" customHeight="1">
      <c r="A380" s="35" t="s">
        <v>327</v>
      </c>
      <c r="B380" s="37">
        <v>-12698540.66</v>
      </c>
      <c r="C380" s="37">
        <v>-12698540.66</v>
      </c>
      <c r="D380" s="37">
        <v>0</v>
      </c>
      <c r="E380" s="109">
        <v>0</v>
      </c>
    </row>
    <row r="381" spans="1:5" ht="14.1" customHeight="1">
      <c r="A381" s="35" t="s">
        <v>328</v>
      </c>
      <c r="B381" s="37">
        <v>-19293528.800000001</v>
      </c>
      <c r="C381" s="37">
        <v>-19293528.800000001</v>
      </c>
      <c r="D381" s="37">
        <v>0</v>
      </c>
      <c r="E381" s="109">
        <v>0</v>
      </c>
    </row>
    <row r="382" spans="1:5" ht="14.1" customHeight="1">
      <c r="A382" s="35" t="s">
        <v>329</v>
      </c>
      <c r="B382" s="37">
        <v>-20562735.420000002</v>
      </c>
      <c r="C382" s="37">
        <v>-20741261.420000002</v>
      </c>
      <c r="D382" s="37">
        <f>-(B382-C382)</f>
        <v>-178526</v>
      </c>
      <c r="E382" s="109">
        <v>0</v>
      </c>
    </row>
    <row r="383" spans="1:5" ht="14.1" customHeight="1">
      <c r="A383" s="35" t="s">
        <v>330</v>
      </c>
      <c r="B383" s="37">
        <v>-20358745.629999999</v>
      </c>
      <c r="C383" s="37">
        <v>-20686689.789999999</v>
      </c>
      <c r="D383" s="37">
        <f>-(B383-C383)</f>
        <v>-327944.16000000015</v>
      </c>
      <c r="E383" s="109">
        <v>0</v>
      </c>
    </row>
    <row r="384" spans="1:5" ht="14.1" customHeight="1">
      <c r="A384" s="35" t="s">
        <v>331</v>
      </c>
      <c r="B384" s="37">
        <v>-37486123.229999997</v>
      </c>
      <c r="C384" s="37">
        <v>-28293165.280000001</v>
      </c>
      <c r="D384" s="37">
        <f>-(B384-C384)</f>
        <v>9192957.9499999955</v>
      </c>
      <c r="E384" s="109">
        <v>0</v>
      </c>
    </row>
    <row r="385" spans="1:5" ht="14.1" customHeight="1">
      <c r="A385" s="35" t="s">
        <v>332</v>
      </c>
      <c r="B385" s="37"/>
      <c r="C385" s="37">
        <v>-7757802.6600000001</v>
      </c>
      <c r="D385" s="37">
        <f>-(B385-C385)</f>
        <v>-7757802.6600000001</v>
      </c>
      <c r="E385" s="109"/>
    </row>
    <row r="386" spans="1:5" ht="14.1" customHeight="1">
      <c r="A386" s="35" t="s">
        <v>333</v>
      </c>
      <c r="B386" s="37">
        <v>6380639.1100000003</v>
      </c>
      <c r="C386" s="37">
        <v>6488880.5599999996</v>
      </c>
      <c r="D386" s="37">
        <f>-(B386-C386)</f>
        <v>108241.44999999925</v>
      </c>
      <c r="E386" s="109">
        <v>0</v>
      </c>
    </row>
    <row r="387" spans="1:5" ht="14.1" customHeight="1">
      <c r="A387" s="35" t="s">
        <v>334</v>
      </c>
      <c r="B387" s="37">
        <v>38877308.079999998</v>
      </c>
      <c r="C387" s="37">
        <v>30171220.960000001</v>
      </c>
      <c r="D387" s="37">
        <f>C387-B387</f>
        <v>-8706087.1199999973</v>
      </c>
      <c r="E387" s="109">
        <v>0</v>
      </c>
    </row>
    <row r="388" spans="1:5" ht="14.1" customHeight="1">
      <c r="A388" s="35" t="s">
        <v>335</v>
      </c>
      <c r="B388" s="37">
        <v>61132529.549999997</v>
      </c>
      <c r="C388" s="37">
        <v>61132529.549999997</v>
      </c>
      <c r="D388" s="37">
        <f>-(B388-C388)</f>
        <v>0</v>
      </c>
      <c r="E388" s="109">
        <v>0</v>
      </c>
    </row>
    <row r="389" spans="1:5" ht="14.1" customHeight="1">
      <c r="A389" s="35" t="s">
        <v>336</v>
      </c>
      <c r="B389" s="37">
        <v>34197453.350000001</v>
      </c>
      <c r="C389" s="37">
        <v>34197453.350000001</v>
      </c>
      <c r="D389" s="37">
        <f>-(B389-C389)</f>
        <v>0</v>
      </c>
      <c r="E389" s="109">
        <v>0</v>
      </c>
    </row>
    <row r="390" spans="1:5" ht="14.1" customHeight="1">
      <c r="A390" s="35" t="s">
        <v>337</v>
      </c>
      <c r="B390" s="37">
        <v>0</v>
      </c>
      <c r="C390" s="37">
        <v>117977.12</v>
      </c>
      <c r="D390" s="37">
        <f t="shared" ref="D390:D392" si="5">C390-B390</f>
        <v>117977.12</v>
      </c>
      <c r="E390" s="109"/>
    </row>
    <row r="391" spans="1:5" ht="14.1" customHeight="1">
      <c r="A391" s="44" t="s">
        <v>338</v>
      </c>
      <c r="B391" s="104"/>
      <c r="C391" s="104">
        <v>783848.5</v>
      </c>
      <c r="D391" s="104">
        <f t="shared" si="5"/>
        <v>783848.5</v>
      </c>
      <c r="E391" s="113"/>
    </row>
    <row r="392" spans="1:5" ht="14.1" customHeight="1">
      <c r="A392" s="105" t="s">
        <v>339</v>
      </c>
      <c r="B392" s="103">
        <v>0</v>
      </c>
      <c r="C392" s="103">
        <v>69492</v>
      </c>
      <c r="D392" s="103">
        <f t="shared" si="5"/>
        <v>69492</v>
      </c>
      <c r="E392" s="114"/>
    </row>
    <row r="393" spans="1:5" ht="14.1" customHeight="1">
      <c r="A393" s="44" t="s">
        <v>340</v>
      </c>
      <c r="B393" s="104">
        <v>84081.13</v>
      </c>
      <c r="C393" s="104">
        <v>47488.47</v>
      </c>
      <c r="D393" s="104">
        <f>-(B393-C393)</f>
        <v>-36592.660000000003</v>
      </c>
      <c r="E393" s="113">
        <v>0</v>
      </c>
    </row>
    <row r="394" spans="1:5" ht="20.25" customHeight="1">
      <c r="A394" s="79"/>
      <c r="B394" s="115">
        <f>SUM(B372:B393)</f>
        <v>-23236618.679999966</v>
      </c>
      <c r="C394" s="115">
        <f>SUM(C372:C393)</f>
        <v>-27563973.449999999</v>
      </c>
      <c r="D394" s="115">
        <f>SUM(D372:D393)</f>
        <v>-4327354.7700000023</v>
      </c>
      <c r="E394" s="111"/>
    </row>
    <row r="396" spans="1:5" ht="6.75" customHeight="1"/>
    <row r="397" spans="1:5">
      <c r="A397" s="18" t="s">
        <v>341</v>
      </c>
    </row>
    <row r="399" spans="1:5" ht="30.75" customHeight="1">
      <c r="A399" s="97" t="s">
        <v>342</v>
      </c>
      <c r="B399" s="98" t="s">
        <v>54</v>
      </c>
      <c r="C399" s="25" t="s">
        <v>55</v>
      </c>
      <c r="D399" s="25" t="s">
        <v>56</v>
      </c>
    </row>
    <row r="400" spans="1:5" ht="14.1" customHeight="1">
      <c r="A400" s="80" t="s">
        <v>343</v>
      </c>
      <c r="B400" s="27"/>
      <c r="C400" s="27"/>
      <c r="D400" s="27"/>
    </row>
    <row r="401" spans="1:5" ht="14.1" customHeight="1">
      <c r="A401" s="35" t="s">
        <v>344</v>
      </c>
      <c r="B401" s="37">
        <v>54282.400000000001</v>
      </c>
      <c r="C401" s="37">
        <v>67244.479999999996</v>
      </c>
      <c r="D401" s="37">
        <v>12962.08</v>
      </c>
    </row>
    <row r="402" spans="1:5" ht="14.1" customHeight="1">
      <c r="A402" s="35" t="s">
        <v>345</v>
      </c>
      <c r="B402" s="37">
        <v>4007601.53</v>
      </c>
      <c r="C402" s="37">
        <v>4691854.93</v>
      </c>
      <c r="D402" s="37">
        <v>684253.4</v>
      </c>
    </row>
    <row r="403" spans="1:5" ht="14.1" customHeight="1">
      <c r="A403" s="35" t="s">
        <v>346</v>
      </c>
      <c r="B403" s="37">
        <v>392485.76</v>
      </c>
      <c r="C403" s="37">
        <v>392485.76</v>
      </c>
      <c r="D403" s="37">
        <v>0</v>
      </c>
    </row>
    <row r="404" spans="1:5" ht="14.1" customHeight="1">
      <c r="A404" s="35" t="s">
        <v>347</v>
      </c>
      <c r="B404" s="37">
        <v>15877.34</v>
      </c>
      <c r="C404" s="37">
        <v>67006.84</v>
      </c>
      <c r="D404" s="37">
        <v>51129.5</v>
      </c>
    </row>
    <row r="405" spans="1:5" ht="14.1" customHeight="1">
      <c r="A405" s="35" t="s">
        <v>348</v>
      </c>
      <c r="B405" s="37">
        <v>381269.87</v>
      </c>
      <c r="C405" s="37">
        <v>387949.85</v>
      </c>
      <c r="D405" s="37">
        <v>6679.98</v>
      </c>
    </row>
    <row r="406" spans="1:5" ht="14.1" customHeight="1">
      <c r="A406" s="35" t="s">
        <v>349</v>
      </c>
      <c r="B406" s="37">
        <v>487498.12</v>
      </c>
      <c r="C406" s="37">
        <v>514665.74</v>
      </c>
      <c r="D406" s="37">
        <v>27167.62</v>
      </c>
      <c r="E406" s="116"/>
    </row>
    <row r="407" spans="1:5" ht="14.1" customHeight="1">
      <c r="A407" s="35" t="s">
        <v>350</v>
      </c>
      <c r="B407" s="37">
        <v>205386.57</v>
      </c>
      <c r="C407" s="37">
        <v>950939.57</v>
      </c>
      <c r="D407" s="37">
        <v>745553</v>
      </c>
    </row>
    <row r="408" spans="1:5" ht="14.1" customHeight="1">
      <c r="A408" s="35" t="s">
        <v>351</v>
      </c>
      <c r="B408" s="37">
        <v>287381.14</v>
      </c>
      <c r="C408" s="37">
        <v>225176.6</v>
      </c>
      <c r="D408" s="37">
        <v>-62204.54</v>
      </c>
    </row>
    <row r="409" spans="1:5" ht="14.1" customHeight="1">
      <c r="A409" s="35" t="s">
        <v>352</v>
      </c>
      <c r="B409" s="37">
        <v>2177111.63</v>
      </c>
      <c r="C409" s="37">
        <v>2292948.73</v>
      </c>
      <c r="D409" s="37">
        <v>115837.1</v>
      </c>
    </row>
    <row r="410" spans="1:5" ht="14.1" customHeight="1">
      <c r="A410" s="35" t="s">
        <v>353</v>
      </c>
      <c r="B410" s="37">
        <v>482729.84</v>
      </c>
      <c r="C410" s="37">
        <v>482729.84</v>
      </c>
      <c r="D410" s="37">
        <v>0</v>
      </c>
    </row>
    <row r="411" spans="1:5" ht="14.1" customHeight="1">
      <c r="A411" s="35" t="s">
        <v>354</v>
      </c>
      <c r="B411" s="37">
        <v>147322.04999999999</v>
      </c>
      <c r="C411" s="37">
        <v>147322.04999999999</v>
      </c>
      <c r="D411" s="37">
        <v>0</v>
      </c>
    </row>
    <row r="412" spans="1:5" ht="14.1" customHeight="1">
      <c r="A412" s="35" t="s">
        <v>355</v>
      </c>
      <c r="B412" s="37">
        <v>10031.01</v>
      </c>
      <c r="C412" s="37">
        <v>10031.01</v>
      </c>
      <c r="D412" s="37">
        <v>0</v>
      </c>
    </row>
    <row r="413" spans="1:5" ht="14.1" customHeight="1">
      <c r="A413" s="35" t="s">
        <v>356</v>
      </c>
      <c r="B413" s="37">
        <v>55702.239999999998</v>
      </c>
      <c r="C413" s="37">
        <v>55826.61</v>
      </c>
      <c r="D413" s="37">
        <v>124.37</v>
      </c>
    </row>
    <row r="414" spans="1:5" ht="14.1" customHeight="1">
      <c r="A414" s="35" t="s">
        <v>357</v>
      </c>
      <c r="B414" s="37">
        <v>112625.69</v>
      </c>
      <c r="C414" s="37">
        <v>112877.17</v>
      </c>
      <c r="D414" s="37">
        <v>251.48</v>
      </c>
    </row>
    <row r="415" spans="1:5" ht="14.1" customHeight="1">
      <c r="A415" s="35" t="s">
        <v>358</v>
      </c>
      <c r="B415" s="37">
        <v>462219.01</v>
      </c>
      <c r="C415" s="37">
        <v>263877.07</v>
      </c>
      <c r="D415" s="37">
        <v>-198341.94</v>
      </c>
    </row>
    <row r="416" spans="1:5" ht="14.1" customHeight="1">
      <c r="A416" s="35" t="s">
        <v>359</v>
      </c>
      <c r="B416" s="37">
        <v>13559.6</v>
      </c>
      <c r="C416" s="37">
        <v>13577.49</v>
      </c>
      <c r="D416" s="37">
        <v>17.89</v>
      </c>
    </row>
    <row r="417" spans="1:4" ht="14.1" customHeight="1">
      <c r="A417" s="35" t="s">
        <v>360</v>
      </c>
      <c r="B417" s="37">
        <v>233095.7</v>
      </c>
      <c r="C417" s="37">
        <v>233616.16</v>
      </c>
      <c r="D417" s="37">
        <v>520.46</v>
      </c>
    </row>
    <row r="418" spans="1:4" ht="14.1" customHeight="1">
      <c r="A418" s="35" t="s">
        <v>361</v>
      </c>
      <c r="B418" s="37">
        <v>10534.95</v>
      </c>
      <c r="C418" s="37">
        <v>10548.84</v>
      </c>
      <c r="D418" s="37">
        <v>13.89</v>
      </c>
    </row>
    <row r="419" spans="1:4" ht="14.1" customHeight="1">
      <c r="A419" s="35" t="s">
        <v>362</v>
      </c>
      <c r="B419" s="37">
        <v>6381139.2800000003</v>
      </c>
      <c r="C419" s="37">
        <v>6517962.5700000003</v>
      </c>
      <c r="D419" s="37">
        <v>136823.29</v>
      </c>
    </row>
    <row r="420" spans="1:4" ht="14.1" customHeight="1">
      <c r="A420" s="35" t="s">
        <v>363</v>
      </c>
      <c r="B420" s="37">
        <v>344300.74</v>
      </c>
      <c r="C420" s="37">
        <v>0</v>
      </c>
      <c r="D420" s="37">
        <v>-344300.74</v>
      </c>
    </row>
    <row r="421" spans="1:4" ht="14.1" customHeight="1">
      <c r="A421" s="35" t="s">
        <v>364</v>
      </c>
      <c r="B421" s="37">
        <v>356586.31</v>
      </c>
      <c r="C421" s="37">
        <v>121657.65</v>
      </c>
      <c r="D421" s="37">
        <v>-234928.66</v>
      </c>
    </row>
    <row r="422" spans="1:4" ht="14.1" customHeight="1">
      <c r="A422" s="35" t="s">
        <v>365</v>
      </c>
      <c r="B422" s="37">
        <v>1345729.26</v>
      </c>
      <c r="C422" s="37">
        <v>71868.69</v>
      </c>
      <c r="D422" s="37">
        <v>-1273860.57</v>
      </c>
    </row>
    <row r="423" spans="1:4" ht="12.75" customHeight="1">
      <c r="A423" s="35" t="s">
        <v>366</v>
      </c>
      <c r="B423" s="36">
        <v>0</v>
      </c>
      <c r="C423" s="37">
        <v>384163.81</v>
      </c>
      <c r="D423" s="37">
        <v>384163.81</v>
      </c>
    </row>
    <row r="424" spans="1:4" ht="14.1" customHeight="1">
      <c r="A424" s="35" t="s">
        <v>367</v>
      </c>
      <c r="B424" s="36">
        <v>0</v>
      </c>
      <c r="C424" s="37">
        <v>942594.88</v>
      </c>
      <c r="D424" s="37">
        <v>942594.88</v>
      </c>
    </row>
    <row r="425" spans="1:4" ht="14.1" customHeight="1">
      <c r="A425" s="35" t="s">
        <v>368</v>
      </c>
      <c r="B425" s="36">
        <v>0</v>
      </c>
      <c r="C425" s="37">
        <v>18013.61</v>
      </c>
      <c r="D425" s="37">
        <v>18013.61</v>
      </c>
    </row>
    <row r="426" spans="1:4" ht="12.75" customHeight="1">
      <c r="A426" s="35" t="s">
        <v>369</v>
      </c>
      <c r="B426" s="37">
        <v>4401713.71</v>
      </c>
      <c r="C426" s="37">
        <v>4263827.5199999996</v>
      </c>
      <c r="D426" s="37">
        <v>-137886.19</v>
      </c>
    </row>
    <row r="427" spans="1:4" ht="21.75" customHeight="1">
      <c r="A427" s="79"/>
      <c r="B427" s="40">
        <f>SUM(B401:B426)</f>
        <v>22366183.75</v>
      </c>
      <c r="C427" s="40">
        <f>SUM(C401:C426)</f>
        <v>23240767.469999999</v>
      </c>
      <c r="D427" s="63">
        <f>SUM(D401:D426)</f>
        <v>874583.72</v>
      </c>
    </row>
    <row r="428" spans="1:4" ht="6.75" customHeight="1"/>
    <row r="429" spans="1:4" ht="6.75" customHeight="1"/>
    <row r="430" spans="1:4" ht="6.75" customHeight="1"/>
    <row r="431" spans="1:4" ht="24" customHeight="1">
      <c r="A431" s="97" t="s">
        <v>370</v>
      </c>
      <c r="B431" s="98" t="s">
        <v>56</v>
      </c>
      <c r="C431" s="25" t="s">
        <v>371</v>
      </c>
      <c r="D431" s="14"/>
    </row>
    <row r="432" spans="1:4" ht="13.5" customHeight="1">
      <c r="A432" s="26" t="s">
        <v>372</v>
      </c>
      <c r="B432" s="117" t="s">
        <v>48</v>
      </c>
      <c r="C432" s="27"/>
      <c r="D432" s="118"/>
    </row>
    <row r="433" spans="1:6" ht="7.5" customHeight="1">
      <c r="A433" s="28"/>
      <c r="B433" s="119"/>
      <c r="C433" s="29"/>
      <c r="D433" s="118"/>
    </row>
    <row r="434" spans="1:6" ht="13.5" customHeight="1">
      <c r="A434" s="28" t="s">
        <v>58</v>
      </c>
      <c r="B434" s="100"/>
      <c r="C434" s="29"/>
      <c r="D434" s="118"/>
    </row>
    <row r="435" spans="1:6" ht="13.5" customHeight="1">
      <c r="A435" s="35" t="s">
        <v>373</v>
      </c>
      <c r="B435" s="120" t="s">
        <v>48</v>
      </c>
      <c r="C435" s="29"/>
      <c r="D435" s="118"/>
    </row>
    <row r="436" spans="1:6" ht="13.5" customHeight="1">
      <c r="A436" s="28" t="s">
        <v>64</v>
      </c>
      <c r="B436" s="100">
        <f>SUM(B437:B442)</f>
        <v>-823258.44</v>
      </c>
      <c r="C436" s="100">
        <f>SUM(C437:C442)</f>
        <v>0</v>
      </c>
      <c r="D436" s="118"/>
    </row>
    <row r="437" spans="1:6" ht="13.5" customHeight="1">
      <c r="A437" s="35" t="s">
        <v>374</v>
      </c>
      <c r="B437" s="37">
        <v>-321470.06</v>
      </c>
      <c r="C437" s="34">
        <v>0</v>
      </c>
      <c r="D437" s="118"/>
    </row>
    <row r="438" spans="1:6" ht="13.5" customHeight="1">
      <c r="A438" s="35" t="s">
        <v>375</v>
      </c>
      <c r="B438" s="37">
        <v>78906.92</v>
      </c>
      <c r="C438" s="34">
        <v>0</v>
      </c>
      <c r="D438" s="118"/>
    </row>
    <row r="439" spans="1:6" ht="13.5" customHeight="1">
      <c r="A439" s="35" t="s">
        <v>376</v>
      </c>
      <c r="B439" s="37">
        <v>29846</v>
      </c>
      <c r="C439" s="34">
        <v>0</v>
      </c>
      <c r="D439" s="118"/>
    </row>
    <row r="440" spans="1:6" ht="13.5" customHeight="1">
      <c r="A440" s="35" t="s">
        <v>377</v>
      </c>
      <c r="B440" s="37">
        <v>-147800</v>
      </c>
      <c r="C440" s="34">
        <v>0</v>
      </c>
      <c r="D440" s="118"/>
    </row>
    <row r="441" spans="1:6" ht="13.5" customHeight="1">
      <c r="A441" s="35" t="s">
        <v>378</v>
      </c>
      <c r="B441" s="37">
        <v>-462741.3</v>
      </c>
      <c r="C441" s="34">
        <v>0</v>
      </c>
      <c r="D441" s="118"/>
    </row>
    <row r="442" spans="1:6" ht="13.5" customHeight="1">
      <c r="A442" s="35" t="s">
        <v>379</v>
      </c>
      <c r="B442" s="37">
        <v>0</v>
      </c>
      <c r="C442" s="34">
        <v>0</v>
      </c>
      <c r="D442" s="118"/>
    </row>
    <row r="443" spans="1:6" ht="13.5" customHeight="1">
      <c r="A443" s="28" t="s">
        <v>380</v>
      </c>
      <c r="B443" s="120" t="s">
        <v>48</v>
      </c>
      <c r="C443" s="29"/>
      <c r="D443" s="118"/>
      <c r="E443" s="14"/>
      <c r="F443" s="14"/>
    </row>
    <row r="444" spans="1:6" ht="11.25" customHeight="1">
      <c r="A444" s="31"/>
      <c r="B444" s="121"/>
      <c r="C444" s="32"/>
      <c r="D444" s="118"/>
      <c r="E444" s="14"/>
      <c r="F444" s="14"/>
    </row>
    <row r="445" spans="1:6" ht="18" customHeight="1">
      <c r="B445" s="122">
        <f>B436+B434</f>
        <v>-823258.44</v>
      </c>
      <c r="C445" s="40">
        <f>C436</f>
        <v>0</v>
      </c>
      <c r="D445" s="14"/>
      <c r="E445" s="14"/>
      <c r="F445" s="14"/>
    </row>
    <row r="446" spans="1:6">
      <c r="E446" s="14"/>
      <c r="F446" s="14"/>
    </row>
    <row r="447" spans="1:6">
      <c r="A447" s="18" t="s">
        <v>381</v>
      </c>
      <c r="E447" s="14"/>
      <c r="F447" s="14"/>
    </row>
    <row r="448" spans="1:6" ht="12" customHeight="1">
      <c r="A448" s="18" t="s">
        <v>382</v>
      </c>
      <c r="E448" s="14"/>
      <c r="F448" s="14"/>
    </row>
    <row r="449" spans="1:6">
      <c r="A449" s="123"/>
      <c r="B449" s="123"/>
      <c r="C449" s="123"/>
      <c r="D449" s="123"/>
      <c r="E449" s="14"/>
      <c r="F449" s="14"/>
    </row>
    <row r="450" spans="1:6">
      <c r="A450" s="124" t="s">
        <v>383</v>
      </c>
      <c r="B450" s="125"/>
      <c r="C450" s="125"/>
      <c r="D450" s="126"/>
      <c r="E450" s="14"/>
      <c r="F450" s="14"/>
    </row>
    <row r="451" spans="1:6">
      <c r="A451" s="127" t="s">
        <v>384</v>
      </c>
      <c r="B451" s="128"/>
      <c r="C451" s="128"/>
      <c r="D451" s="129"/>
      <c r="E451" s="14"/>
      <c r="F451" s="130"/>
    </row>
    <row r="452" spans="1:6">
      <c r="A452" s="131" t="s">
        <v>385</v>
      </c>
      <c r="B452" s="132"/>
      <c r="C452" s="132"/>
      <c r="D452" s="133"/>
      <c r="E452" s="14"/>
      <c r="F452" s="130"/>
    </row>
    <row r="453" spans="1:6">
      <c r="A453" s="134" t="s">
        <v>386</v>
      </c>
      <c r="B453" s="135"/>
      <c r="C453" s="136"/>
      <c r="D453" s="137">
        <v>105206870.65000001</v>
      </c>
      <c r="E453" s="14"/>
      <c r="F453" s="130"/>
    </row>
    <row r="454" spans="1:6">
      <c r="A454" s="138"/>
      <c r="B454" s="138"/>
      <c r="C454" s="139"/>
      <c r="D454" s="136"/>
      <c r="E454" s="14"/>
      <c r="F454" s="130"/>
    </row>
    <row r="455" spans="1:6">
      <c r="A455" s="140" t="s">
        <v>387</v>
      </c>
      <c r="B455" s="140"/>
      <c r="C455" s="141"/>
      <c r="D455" s="142">
        <f>SUM(C455:C460)</f>
        <v>511269.13999999996</v>
      </c>
      <c r="E455" s="14"/>
      <c r="F455" s="14"/>
    </row>
    <row r="456" spans="1:6">
      <c r="A456" s="143" t="s">
        <v>388</v>
      </c>
      <c r="B456" s="143"/>
      <c r="C456" s="144" t="s">
        <v>389</v>
      </c>
      <c r="D456" s="145"/>
      <c r="E456" s="14"/>
      <c r="F456" s="14"/>
    </row>
    <row r="457" spans="1:6">
      <c r="A457" s="143" t="s">
        <v>390</v>
      </c>
      <c r="B457" s="143"/>
      <c r="C457" s="144" t="s">
        <v>389</v>
      </c>
      <c r="D457" s="145"/>
      <c r="E457" s="14"/>
      <c r="F457" s="14"/>
    </row>
    <row r="458" spans="1:6">
      <c r="A458" s="143" t="s">
        <v>391</v>
      </c>
      <c r="B458" s="143"/>
      <c r="C458" s="146">
        <v>511260.97</v>
      </c>
      <c r="D458" s="145"/>
      <c r="E458" s="14"/>
      <c r="F458" s="14"/>
    </row>
    <row r="459" spans="1:6">
      <c r="A459" s="143" t="s">
        <v>392</v>
      </c>
      <c r="B459" s="143"/>
      <c r="C459" s="146">
        <v>8.17</v>
      </c>
      <c r="D459" s="145"/>
      <c r="E459" s="14"/>
      <c r="F459" s="14"/>
    </row>
    <row r="460" spans="1:6">
      <c r="A460" s="147" t="s">
        <v>393</v>
      </c>
      <c r="B460" s="148"/>
      <c r="C460" s="146" t="s">
        <v>389</v>
      </c>
      <c r="D460" s="145"/>
      <c r="E460" s="14"/>
      <c r="F460" s="14"/>
    </row>
    <row r="461" spans="1:6">
      <c r="A461" s="138"/>
      <c r="B461" s="138"/>
      <c r="C461" s="139"/>
      <c r="D461" s="136"/>
      <c r="E461" s="14"/>
      <c r="F461" s="14"/>
    </row>
    <row r="462" spans="1:6">
      <c r="A462" s="140" t="s">
        <v>394</v>
      </c>
      <c r="B462" s="140"/>
      <c r="C462" s="141"/>
      <c r="D462" s="142">
        <f>SUM(C462:C466)</f>
        <v>132224</v>
      </c>
      <c r="E462" s="14"/>
      <c r="F462" s="14"/>
    </row>
    <row r="463" spans="1:6">
      <c r="A463" s="143" t="s">
        <v>395</v>
      </c>
      <c r="B463" s="143"/>
      <c r="C463" s="144" t="s">
        <v>389</v>
      </c>
      <c r="D463" s="145"/>
      <c r="E463" s="14"/>
      <c r="F463" s="14"/>
    </row>
    <row r="464" spans="1:6">
      <c r="A464" s="143" t="s">
        <v>396</v>
      </c>
      <c r="B464" s="143"/>
      <c r="C464" s="144" t="s">
        <v>389</v>
      </c>
      <c r="D464" s="145"/>
      <c r="E464" s="14"/>
      <c r="F464" s="149"/>
    </row>
    <row r="465" spans="1:6">
      <c r="A465" s="143" t="s">
        <v>397</v>
      </c>
      <c r="B465" s="143"/>
      <c r="C465" s="144" t="s">
        <v>389</v>
      </c>
      <c r="D465" s="145"/>
      <c r="E465" s="14"/>
      <c r="F465" s="14"/>
    </row>
    <row r="466" spans="1:6">
      <c r="A466" s="150" t="s">
        <v>398</v>
      </c>
      <c r="B466" s="151"/>
      <c r="C466" s="146">
        <v>132224</v>
      </c>
      <c r="D466" s="152"/>
      <c r="E466" s="153"/>
      <c r="F466" s="14"/>
    </row>
    <row r="467" spans="1:6">
      <c r="A467" s="138"/>
      <c r="B467" s="138"/>
      <c r="C467" s="136"/>
      <c r="D467" s="136"/>
      <c r="E467" s="154"/>
      <c r="F467" s="14"/>
    </row>
    <row r="468" spans="1:6">
      <c r="A468" s="155" t="s">
        <v>399</v>
      </c>
      <c r="B468" s="155"/>
      <c r="C468" s="136"/>
      <c r="D468" s="156">
        <f>D453+D455-D462</f>
        <v>105585915.79000001</v>
      </c>
      <c r="E468" s="153"/>
      <c r="F468" s="130"/>
    </row>
    <row r="469" spans="1:6" ht="7.5" customHeight="1">
      <c r="A469" s="123"/>
      <c r="B469" s="123"/>
      <c r="C469" s="157"/>
      <c r="D469" s="157"/>
      <c r="E469" s="153"/>
      <c r="F469" s="14"/>
    </row>
    <row r="470" spans="1:6">
      <c r="A470" s="124" t="s">
        <v>400</v>
      </c>
      <c r="B470" s="125"/>
      <c r="C470" s="125"/>
      <c r="D470" s="126"/>
      <c r="E470" s="14"/>
      <c r="F470" s="14"/>
    </row>
    <row r="471" spans="1:6">
      <c r="A471" s="127" t="s">
        <v>384</v>
      </c>
      <c r="B471" s="128"/>
      <c r="C471" s="128"/>
      <c r="D471" s="129"/>
      <c r="E471" s="14"/>
      <c r="F471" s="14"/>
    </row>
    <row r="472" spans="1:6" ht="6.75" customHeight="1">
      <c r="A472" s="131"/>
      <c r="B472" s="132"/>
      <c r="C472" s="132"/>
      <c r="D472" s="133"/>
      <c r="E472" s="14"/>
      <c r="F472" s="14"/>
    </row>
    <row r="473" spans="1:6">
      <c r="A473" s="134" t="s">
        <v>401</v>
      </c>
      <c r="B473" s="135"/>
      <c r="C473" s="136"/>
      <c r="D473" s="158">
        <v>105235257.23</v>
      </c>
      <c r="E473" s="14"/>
      <c r="F473" s="14"/>
    </row>
    <row r="474" spans="1:6">
      <c r="A474" s="138"/>
      <c r="B474" s="138"/>
      <c r="C474" s="136"/>
      <c r="D474" s="136"/>
      <c r="E474" s="14"/>
      <c r="F474" s="14"/>
    </row>
    <row r="475" spans="1:6">
      <c r="A475" s="159" t="s">
        <v>402</v>
      </c>
      <c r="B475" s="159"/>
      <c r="C475" s="141"/>
      <c r="D475" s="160">
        <f>SUM(C475:C492)</f>
        <v>1230029.99</v>
      </c>
      <c r="E475" s="14"/>
      <c r="F475" s="14"/>
    </row>
    <row r="476" spans="1:6">
      <c r="A476" s="143" t="s">
        <v>403</v>
      </c>
      <c r="B476" s="143"/>
      <c r="C476" s="146">
        <v>1063012.07</v>
      </c>
      <c r="D476" s="161"/>
      <c r="E476" s="14"/>
      <c r="F476" s="14"/>
    </row>
    <row r="477" spans="1:6">
      <c r="A477" s="143" t="s">
        <v>404</v>
      </c>
      <c r="B477" s="143"/>
      <c r="C477" s="146">
        <v>92594.92</v>
      </c>
      <c r="D477" s="162"/>
      <c r="E477" s="130"/>
      <c r="F477" s="14"/>
    </row>
    <row r="478" spans="1:6">
      <c r="A478" s="143" t="s">
        <v>405</v>
      </c>
      <c r="B478" s="143"/>
      <c r="C478" s="146">
        <v>29846</v>
      </c>
      <c r="D478" s="162"/>
      <c r="E478" s="130"/>
      <c r="F478" s="14"/>
    </row>
    <row r="479" spans="1:6">
      <c r="A479" s="143" t="s">
        <v>406</v>
      </c>
      <c r="B479" s="143"/>
      <c r="C479" s="146">
        <v>0</v>
      </c>
      <c r="D479" s="162"/>
      <c r="E479" s="130"/>
      <c r="F479" s="14"/>
    </row>
    <row r="480" spans="1:6">
      <c r="A480" s="143" t="s">
        <v>407</v>
      </c>
      <c r="B480" s="143"/>
      <c r="C480" s="146">
        <v>0</v>
      </c>
      <c r="D480" s="162"/>
      <c r="E480" s="130"/>
      <c r="F480" s="130"/>
    </row>
    <row r="481" spans="1:9">
      <c r="A481" s="143" t="s">
        <v>408</v>
      </c>
      <c r="B481" s="143"/>
      <c r="C481" s="146">
        <v>44577</v>
      </c>
      <c r="D481" s="162"/>
      <c r="E481" s="130"/>
      <c r="F481" s="130"/>
    </row>
    <row r="482" spans="1:9">
      <c r="A482" s="143" t="s">
        <v>409</v>
      </c>
      <c r="B482" s="143"/>
      <c r="C482" s="146">
        <v>0</v>
      </c>
      <c r="D482" s="163"/>
      <c r="E482" s="130"/>
      <c r="F482" s="130"/>
    </row>
    <row r="483" spans="1:9">
      <c r="A483" s="143" t="s">
        <v>410</v>
      </c>
      <c r="B483" s="143"/>
      <c r="C483" s="146">
        <v>0</v>
      </c>
      <c r="D483" s="164"/>
      <c r="E483" s="130"/>
      <c r="F483" s="130"/>
    </row>
    <row r="484" spans="1:9">
      <c r="A484" s="143" t="s">
        <v>411</v>
      </c>
      <c r="B484" s="143"/>
      <c r="C484" s="146">
        <v>0</v>
      </c>
      <c r="D484" s="165"/>
      <c r="E484" s="130"/>
      <c r="F484" s="130"/>
    </row>
    <row r="485" spans="1:9">
      <c r="A485" s="143" t="s">
        <v>412</v>
      </c>
      <c r="B485" s="143"/>
      <c r="C485" s="146">
        <v>0</v>
      </c>
      <c r="D485" s="165"/>
      <c r="E485" s="130"/>
      <c r="F485" s="130"/>
    </row>
    <row r="486" spans="1:9">
      <c r="A486" s="143" t="s">
        <v>413</v>
      </c>
      <c r="B486" s="143"/>
      <c r="C486" s="144" t="s">
        <v>389</v>
      </c>
      <c r="D486" s="165"/>
      <c r="E486" s="130"/>
      <c r="F486" s="130"/>
      <c r="G486" s="166"/>
    </row>
    <row r="487" spans="1:9">
      <c r="A487" s="143" t="s">
        <v>414</v>
      </c>
      <c r="B487" s="143"/>
      <c r="C487" s="144" t="s">
        <v>389</v>
      </c>
      <c r="D487" s="165"/>
      <c r="E487" s="130"/>
      <c r="F487" s="130"/>
      <c r="G487" s="166"/>
    </row>
    <row r="488" spans="1:9">
      <c r="A488" s="143" t="s">
        <v>415</v>
      </c>
      <c r="B488" s="143"/>
      <c r="C488" s="144" t="s">
        <v>389</v>
      </c>
      <c r="D488" s="165"/>
      <c r="E488" s="130"/>
      <c r="F488" s="167"/>
    </row>
    <row r="489" spans="1:9">
      <c r="A489" s="143" t="s">
        <v>416</v>
      </c>
      <c r="B489" s="143"/>
      <c r="C489" s="144" t="s">
        <v>389</v>
      </c>
      <c r="D489" s="165"/>
      <c r="E489" s="130"/>
      <c r="F489" s="130"/>
      <c r="I489" s="166"/>
    </row>
    <row r="490" spans="1:9">
      <c r="A490" s="143" t="s">
        <v>417</v>
      </c>
      <c r="B490" s="143"/>
      <c r="C490" s="144" t="s">
        <v>389</v>
      </c>
      <c r="D490" s="165"/>
      <c r="E490" s="130"/>
      <c r="F490" s="130"/>
      <c r="I490" s="166"/>
    </row>
    <row r="491" spans="1:9" ht="12.75" customHeight="1">
      <c r="A491" s="143" t="s">
        <v>418</v>
      </c>
      <c r="B491" s="143"/>
      <c r="C491" s="144" t="s">
        <v>389</v>
      </c>
      <c r="D491" s="165"/>
      <c r="E491" s="130"/>
      <c r="F491" s="130"/>
      <c r="I491" s="166"/>
    </row>
    <row r="492" spans="1:9">
      <c r="A492" s="168" t="s">
        <v>419</v>
      </c>
      <c r="B492" s="169"/>
      <c r="C492" s="146">
        <v>0</v>
      </c>
      <c r="D492" s="165"/>
      <c r="E492" s="130"/>
      <c r="F492" s="130"/>
      <c r="I492" s="166"/>
    </row>
    <row r="493" spans="1:9" ht="3.75" customHeight="1">
      <c r="A493" s="138"/>
      <c r="B493" s="138"/>
      <c r="C493" s="136"/>
      <c r="D493" s="136"/>
      <c r="E493" s="14"/>
      <c r="F493" s="130"/>
      <c r="I493" s="166"/>
    </row>
    <row r="494" spans="1:9">
      <c r="A494" s="159" t="s">
        <v>420</v>
      </c>
      <c r="B494" s="159"/>
      <c r="C494" s="141"/>
      <c r="D494" s="160">
        <f>SUM(C494:C501)</f>
        <v>5556670.7300000004</v>
      </c>
      <c r="E494" s="14"/>
      <c r="F494" s="130"/>
      <c r="I494" s="166"/>
    </row>
    <row r="495" spans="1:9">
      <c r="A495" s="143" t="s">
        <v>421</v>
      </c>
      <c r="B495" s="143"/>
      <c r="C495" s="146">
        <v>5127815.28</v>
      </c>
      <c r="D495" s="165"/>
      <c r="E495" s="14"/>
      <c r="F495" s="14"/>
      <c r="I495" s="166"/>
    </row>
    <row r="496" spans="1:9" ht="15">
      <c r="A496" s="143" t="s">
        <v>422</v>
      </c>
      <c r="B496" s="143"/>
      <c r="C496" s="146">
        <v>427179.84</v>
      </c>
      <c r="D496" s="165"/>
      <c r="E496" s="14"/>
      <c r="F496" s="14"/>
    </row>
    <row r="497" spans="1:6" ht="15">
      <c r="A497" s="143" t="s">
        <v>423</v>
      </c>
      <c r="B497" s="143"/>
      <c r="C497" s="144" t="s">
        <v>389</v>
      </c>
      <c r="D497" s="165"/>
      <c r="E497" s="14"/>
      <c r="F497" s="14"/>
    </row>
    <row r="498" spans="1:6" ht="15">
      <c r="A498" s="143" t="s">
        <v>424</v>
      </c>
      <c r="B498" s="143"/>
      <c r="C498" s="144" t="s">
        <v>389</v>
      </c>
      <c r="D498" s="165"/>
      <c r="E498" s="14"/>
      <c r="F498" s="14"/>
    </row>
    <row r="499" spans="1:6" ht="15">
      <c r="A499" s="143" t="s">
        <v>425</v>
      </c>
      <c r="B499" s="143"/>
      <c r="C499" s="144" t="s">
        <v>389</v>
      </c>
      <c r="D499" s="165"/>
      <c r="E499" s="14"/>
      <c r="F499" s="14"/>
    </row>
    <row r="500" spans="1:6" ht="15">
      <c r="A500" s="143" t="s">
        <v>426</v>
      </c>
      <c r="B500" s="143"/>
      <c r="C500" s="146">
        <v>5.21</v>
      </c>
      <c r="D500" s="165"/>
      <c r="E500" s="14"/>
      <c r="F500" s="14"/>
    </row>
    <row r="501" spans="1:6" ht="15">
      <c r="A501" s="168" t="s">
        <v>427</v>
      </c>
      <c r="B501" s="169"/>
      <c r="C501" s="146">
        <v>1670.4</v>
      </c>
      <c r="D501" s="165"/>
      <c r="E501" s="14"/>
      <c r="F501" s="14"/>
    </row>
    <row r="502" spans="1:6" ht="15">
      <c r="A502" s="138"/>
      <c r="B502" s="138"/>
      <c r="C502" s="136"/>
      <c r="D502" s="136"/>
      <c r="E502" s="14"/>
      <c r="F502" s="14"/>
    </row>
    <row r="503" spans="1:6" ht="15">
      <c r="A503" s="170" t="s">
        <v>428</v>
      </c>
      <c r="C503" s="136"/>
      <c r="D503" s="171">
        <f>D473-D475+D494</f>
        <v>109561897.97000001</v>
      </c>
      <c r="E503" s="130"/>
      <c r="F503" s="130"/>
    </row>
    <row r="504" spans="1:6" ht="9" customHeight="1">
      <c r="E504" s="172"/>
      <c r="F504" s="14"/>
    </row>
    <row r="505" spans="1:6" ht="5.25" customHeight="1">
      <c r="D505" s="173"/>
      <c r="E505" s="14"/>
      <c r="F505" s="14"/>
    </row>
    <row r="506" spans="1:6" ht="15">
      <c r="A506" s="16" t="s">
        <v>429</v>
      </c>
      <c r="B506" s="16"/>
      <c r="C506" s="16"/>
      <c r="D506" s="16"/>
      <c r="E506" s="16"/>
      <c r="F506" s="14"/>
    </row>
    <row r="507" spans="1:6" ht="7.5" customHeight="1">
      <c r="A507" s="174"/>
      <c r="B507" s="174"/>
      <c r="C507" s="174"/>
      <c r="D507" s="174"/>
      <c r="E507" s="174"/>
      <c r="F507" s="14"/>
    </row>
    <row r="508" spans="1:6" ht="21" customHeight="1">
      <c r="A508" s="68" t="s">
        <v>430</v>
      </c>
      <c r="B508" s="69" t="s">
        <v>54</v>
      </c>
      <c r="C508" s="95" t="s">
        <v>55</v>
      </c>
      <c r="D508" s="95" t="s">
        <v>56</v>
      </c>
      <c r="E508" s="14"/>
      <c r="F508" s="14"/>
    </row>
    <row r="509" spans="1:6" ht="15">
      <c r="A509" s="26" t="s">
        <v>431</v>
      </c>
      <c r="B509" s="175" t="s">
        <v>432</v>
      </c>
      <c r="C509" s="176" t="s">
        <v>432</v>
      </c>
      <c r="D509" s="176" t="s">
        <v>432</v>
      </c>
      <c r="E509" s="14"/>
      <c r="F509" s="14"/>
    </row>
    <row r="510" spans="1:6" ht="7.5" customHeight="1">
      <c r="A510" s="31"/>
      <c r="B510" s="177">
        <v>0</v>
      </c>
      <c r="C510" s="178">
        <v>0</v>
      </c>
      <c r="D510" s="178">
        <v>0</v>
      </c>
      <c r="E510" s="14"/>
      <c r="F510" s="14"/>
    </row>
    <row r="511" spans="1:6" ht="21" customHeight="1">
      <c r="B511" s="25">
        <f>SUM(B510:B510)</f>
        <v>0</v>
      </c>
      <c r="C511" s="25">
        <f>SUM(C510:C510)</f>
        <v>0</v>
      </c>
      <c r="D511" s="25">
        <f>SUM(D510:D510)</f>
        <v>0</v>
      </c>
      <c r="E511" s="14"/>
      <c r="F511" s="14"/>
    </row>
    <row r="512" spans="1:6" ht="6.75" customHeight="1">
      <c r="E512" s="14"/>
      <c r="F512" s="14"/>
    </row>
    <row r="513" spans="1:6" ht="15">
      <c r="A513" s="3" t="s">
        <v>433</v>
      </c>
      <c r="B513" s="123"/>
      <c r="C513" s="123"/>
      <c r="D513" s="123"/>
    </row>
    <row r="514" spans="1:6" ht="15">
      <c r="B514" s="123"/>
      <c r="C514" s="123"/>
      <c r="D514" s="123"/>
    </row>
    <row r="515" spans="1:6" ht="15">
      <c r="B515" s="123"/>
      <c r="C515" s="123"/>
      <c r="D515" s="123"/>
    </row>
    <row r="516" spans="1:6" ht="15">
      <c r="B516" s="123"/>
      <c r="C516" s="123"/>
      <c r="D516" s="123"/>
    </row>
    <row r="517" spans="1:6" ht="15">
      <c r="B517" s="123"/>
      <c r="C517" s="123"/>
      <c r="D517" s="123"/>
    </row>
    <row r="518" spans="1:6" ht="15">
      <c r="F518" s="14"/>
    </row>
    <row r="519" spans="1:6" ht="15">
      <c r="A519" s="179"/>
      <c r="B519" s="123"/>
      <c r="C519" s="179"/>
      <c r="D519" s="179"/>
      <c r="E519" s="179"/>
      <c r="F519" s="180"/>
    </row>
    <row r="520" spans="1:6" ht="15">
      <c r="A520" s="181" t="s">
        <v>434</v>
      </c>
      <c r="B520" s="123"/>
      <c r="C520" s="182" t="s">
        <v>435</v>
      </c>
      <c r="D520" s="182"/>
      <c r="E520" s="182"/>
      <c r="F520" s="183"/>
    </row>
    <row r="521" spans="1:6" ht="15">
      <c r="A521" s="184" t="s">
        <v>436</v>
      </c>
      <c r="B521" s="123"/>
      <c r="C521" s="184" t="s">
        <v>437</v>
      </c>
      <c r="D521" s="184"/>
      <c r="E521" s="184"/>
      <c r="F521" s="185"/>
    </row>
    <row r="522" spans="1:6" ht="25.5" customHeight="1">
      <c r="A522" s="184"/>
      <c r="B522" s="123"/>
      <c r="C522" s="184"/>
      <c r="D522" s="184"/>
      <c r="E522" s="184"/>
      <c r="F522" s="123"/>
    </row>
    <row r="523" spans="1:6" ht="15">
      <c r="A523" s="123"/>
      <c r="B523" s="123"/>
      <c r="C523" s="123"/>
      <c r="D523" s="123"/>
      <c r="E523" s="123"/>
      <c r="F523" s="123"/>
    </row>
    <row r="524" spans="1:6" ht="12.75" customHeight="1"/>
    <row r="527" spans="1:6" ht="12.75" customHeight="1"/>
  </sheetData>
  <mergeCells count="70">
    <mergeCell ref="A506:E506"/>
    <mergeCell ref="C520:E520"/>
    <mergeCell ref="A521:A522"/>
    <mergeCell ref="C521:E522"/>
    <mergeCell ref="A497:B497"/>
    <mergeCell ref="A498:B498"/>
    <mergeCell ref="A499:B499"/>
    <mergeCell ref="A500:B500"/>
    <mergeCell ref="A501:B501"/>
    <mergeCell ref="A502:B502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6:B466"/>
    <mergeCell ref="A467:B467"/>
    <mergeCell ref="A468:B468"/>
    <mergeCell ref="A470:D470"/>
    <mergeCell ref="A471:D471"/>
    <mergeCell ref="A472:D472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C223:D223"/>
    <mergeCell ref="C232:D232"/>
    <mergeCell ref="A450:D450"/>
    <mergeCell ref="A451:D451"/>
    <mergeCell ref="A452:D452"/>
    <mergeCell ref="A453:B453"/>
    <mergeCell ref="C127:D127"/>
    <mergeCell ref="A139:C139"/>
    <mergeCell ref="C169:D169"/>
    <mergeCell ref="C176:D176"/>
    <mergeCell ref="C182:D182"/>
    <mergeCell ref="C190:D190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7 B165 B172 B179"/>
    <dataValidation allowBlank="1" showInputMessage="1" showErrorMessage="1" prompt="Corresponde al número de la cuenta de acuerdo al Plan de Cuentas emitido por el CONAC (DOF 22/11/2010)." sqref="A137"/>
    <dataValidation allowBlank="1" showInputMessage="1" showErrorMessage="1" prompt="Características cualitativas significativas que les impacten financieramente." sqref="C137:D137 D165 D172 D179"/>
    <dataValidation allowBlank="1" showInputMessage="1" showErrorMessage="1" prompt="Especificar origen de dicho recurso: Federal, Estatal, Municipal, Particulares." sqref="C165 C172 C179"/>
  </dataValidations>
  <pageMargins left="0.70866141732283472" right="0.70866141732283472" top="0.51181102362204722" bottom="0.55118110236220474" header="0.31496062992125984" footer="0.31496062992125984"/>
  <pageSetup scale="61" firstPageNumber="9" fitToHeight="10" orientation="landscape" useFirstPageNumber="1" r:id="rId1"/>
  <headerFooter>
    <oddFooter>&amp;R&amp;P</oddFooter>
    <firstFooter>&amp;R9</firstFooter>
  </headerFooter>
  <rowBreaks count="6" manualBreakCount="6">
    <brk id="59" max="5" man="1"/>
    <brk id="122" max="5" man="1"/>
    <brk id="190" max="5" man="1"/>
    <brk id="255" max="5" man="1"/>
    <brk id="326" max="5" man="1"/>
    <brk id="39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2019-01-23T19:36:13Z</dcterms:created>
  <dcterms:modified xsi:type="dcterms:W3CDTF">2019-01-23T19:36:35Z</dcterms:modified>
</cp:coreProperties>
</file>