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EA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EAA!$A$1:$I$44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D30" i="1"/>
  <c r="G29" i="1"/>
  <c r="H29" i="1" s="1"/>
  <c r="D27" i="1"/>
  <c r="G27" i="1" s="1"/>
  <c r="H27" i="1" s="1"/>
  <c r="G26" i="1"/>
  <c r="H26" i="1" s="1"/>
  <c r="D26" i="1"/>
  <c r="F24" i="1"/>
  <c r="E24" i="1"/>
  <c r="K22" i="1"/>
  <c r="H22" i="1"/>
  <c r="G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K17" i="1" s="1"/>
  <c r="G16" i="1"/>
  <c r="K16" i="1" s="1"/>
  <c r="F14" i="1"/>
  <c r="E14" i="1"/>
  <c r="D14" i="1"/>
  <c r="G14" i="1" s="1"/>
  <c r="H14" i="1" s="1"/>
  <c r="F12" i="1"/>
  <c r="E12" i="1"/>
  <c r="K34" i="1" l="1"/>
  <c r="H34" i="1"/>
  <c r="H17" i="1"/>
  <c r="H18" i="1"/>
  <c r="H19" i="1"/>
  <c r="H20" i="1"/>
  <c r="H21" i="1"/>
  <c r="H16" i="1"/>
  <c r="D24" i="1"/>
  <c r="G24" i="1" s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<sst xmlns="http://schemas.openxmlformats.org/spreadsheetml/2006/main" count="39" uniqueCount="38">
  <si>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</si>
  <si>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2018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</si>
  <si>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</si>
  <si>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</si>
  <si>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</si>
  <si>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</si>
  <si>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</si>
  <si>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</si>
  <si>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</si>
  <si>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</si>
  <si>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</si>
  <si>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</si>
  <si>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</si>
  <si>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</si>
  <si>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</si>
  <si>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</si>
  <si>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</si>
  <si>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</si>
  <si>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</si>
  <si>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</si>
  <si>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</si>
  <si>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</si>
  <si>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</si>
  <si>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</si>
  <si>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</si>
  <si>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</si>
  <si>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</si>
  <si>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</si>
  <si>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</si>
  <si>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</si>
  <si>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</si>
  <si>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</si>
  <si>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</si>
  <si>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</si>
  <si>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</si>
  <si>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</si>
  <si>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>Encargado de Rectoría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</si>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</sst>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23240767.469999999</v>
          </cell>
        </row>
        <row r="17">
          <cell r="D17">
            <v>2164429.81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topLeftCell="A7" zoomScale="120" zoomScaleNormal="120" workbookViewId="0">
      <selection activeCell="B17" sqref="B17:C17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145110606.90000001</v>
      </c>
      <c r="E12" s="31">
        <f>+E14+E24</f>
        <v>432864243.25999999</v>
      </c>
      <c r="F12" s="31">
        <f>+F14+F24</f>
        <v>435284564.90999997</v>
      </c>
      <c r="G12" s="31">
        <f>+D12+E12-F12</f>
        <v>142690285.25</v>
      </c>
      <c r="H12" s="31">
        <f>+G12-D12</f>
        <v>-2420321.650000006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24616618.789999999</v>
      </c>
      <c r="E14" s="36">
        <f>SUM(E16:E22)</f>
        <v>428298679.44999999</v>
      </c>
      <c r="F14" s="36">
        <f>SUM(F16:F22)</f>
        <v>427473550.88999999</v>
      </c>
      <c r="G14" s="31">
        <f>+D14+E14-F14</f>
        <v>25441747.350000024</v>
      </c>
      <c r="H14" s="36">
        <f>+G14-D14</f>
        <v>825128.56000002474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5">
        <v>22366183.75</v>
      </c>
      <c r="E16" s="42">
        <v>294150290.49000001</v>
      </c>
      <c r="F16" s="42">
        <v>293275706.76999998</v>
      </c>
      <c r="G16" s="45">
        <f>D16+E16-F16</f>
        <v>23240767.470000029</v>
      </c>
      <c r="H16" s="45">
        <f>G16-D16</f>
        <v>874583.72000002861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5">
        <v>2213885.04</v>
      </c>
      <c r="E17" s="42">
        <v>128664747.40000001</v>
      </c>
      <c r="F17" s="42">
        <v>128714202.63</v>
      </c>
      <c r="G17" s="45">
        <f t="shared" ref="G17:G22" si="0">D17+E17-F17</f>
        <v>2164429.8100000173</v>
      </c>
      <c r="H17" s="45">
        <f t="shared" ref="H17:H22" si="1">G17-D17</f>
        <v>-49455.229999982752</v>
      </c>
      <c r="I17" s="43"/>
      <c r="J17" s="5"/>
      <c r="K17" s="38" t="str">
        <f>IF(G17=[1]ESF!D17," ","Error")</f>
        <v>Error</v>
      </c>
    </row>
    <row r="18" spans="1:14" s="6" customFormat="1" ht="19.5" customHeight="1" x14ac:dyDescent="0.25">
      <c r="A18" s="39"/>
      <c r="B18" s="44" t="s">
        <v>17</v>
      </c>
      <c r="C18" s="44"/>
      <c r="D18" s="42">
        <f>+[1]ESF!E18</f>
        <v>0</v>
      </c>
      <c r="E18" s="42">
        <v>5483641.4900000002</v>
      </c>
      <c r="F18" s="42">
        <v>5483641.4900000002</v>
      </c>
      <c r="G18" s="45">
        <f t="shared" si="0"/>
        <v>0</v>
      </c>
      <c r="H18" s="45">
        <f t="shared" si="1"/>
        <v>0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5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0</v>
      </c>
      <c r="G19" s="45">
        <f t="shared" si="0"/>
        <v>7.0000000000000007E-2</v>
      </c>
      <c r="H19" s="45">
        <f t="shared" si="1"/>
        <v>7.0000000000000007E-2</v>
      </c>
      <c r="I19" s="43"/>
      <c r="J19" s="5"/>
      <c r="K19" s="38" t="str">
        <f>IF(G19=[1]ESF!D19," ","Error")</f>
        <v>Error</v>
      </c>
      <c r="N19" s="6" t="s">
        <v>19</v>
      </c>
    </row>
    <row r="20" spans="1:14" s="6" customFormat="1" ht="19.5" customHeight="1" x14ac:dyDescent="0.25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5">
        <f t="shared" si="0"/>
        <v>0</v>
      </c>
      <c r="H20" s="45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5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5">
        <f t="shared" si="0"/>
        <v>0</v>
      </c>
      <c r="H21" s="45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5">
        <v>36550</v>
      </c>
      <c r="E22" s="46">
        <v>0</v>
      </c>
      <c r="F22" s="45">
        <v>0</v>
      </c>
      <c r="G22" s="45">
        <f t="shared" si="0"/>
        <v>36550</v>
      </c>
      <c r="H22" s="45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120493988.11000001</v>
      </c>
      <c r="E24" s="36">
        <f>SUM(E26:E34)</f>
        <v>4565563.8100000005</v>
      </c>
      <c r="F24" s="36">
        <f>SUM(F26:F34)</f>
        <v>7811014.0199999996</v>
      </c>
      <c r="G24" s="36">
        <f>+D24+E24-F24</f>
        <v>117248537.90000002</v>
      </c>
      <c r="H24" s="36">
        <f>+G24-D24</f>
        <v>-3245450.2099999934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9">
        <f>+D26+E26+F26</f>
        <v>0</v>
      </c>
      <c r="H26" s="49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f>+[1]ESF!E30</f>
        <v>0</v>
      </c>
      <c r="E27" s="42">
        <v>0</v>
      </c>
      <c r="F27" s="42">
        <v>0</v>
      </c>
      <c r="G27" s="49">
        <f>+D27+E27+F27</f>
        <v>0</v>
      </c>
      <c r="H27" s="49">
        <f>+G27-D27</f>
        <v>0</v>
      </c>
      <c r="I27" s="43"/>
      <c r="K27" s="38"/>
    </row>
    <row r="28" spans="1:14" ht="19.5" customHeight="1" x14ac:dyDescent="0.25">
      <c r="A28" s="39"/>
      <c r="B28" s="44" t="s">
        <v>26</v>
      </c>
      <c r="C28" s="44"/>
      <c r="D28" s="45">
        <v>97638722.150000006</v>
      </c>
      <c r="E28" s="42">
        <v>0</v>
      </c>
      <c r="F28" s="42">
        <v>0</v>
      </c>
      <c r="G28" s="45">
        <v>97638722.150000006</v>
      </c>
      <c r="H28" s="46">
        <v>0</v>
      </c>
      <c r="I28" s="43"/>
      <c r="K28" s="38"/>
    </row>
    <row r="29" spans="1:14" ht="19.5" customHeight="1" x14ac:dyDescent="0.25">
      <c r="A29" s="39"/>
      <c r="B29" s="44" t="s">
        <v>27</v>
      </c>
      <c r="C29" s="44"/>
      <c r="D29" s="45">
        <v>92441377.459999993</v>
      </c>
      <c r="E29" s="50">
        <v>1882365.07</v>
      </c>
      <c r="F29" s="50">
        <v>2705623.51</v>
      </c>
      <c r="G29" s="45">
        <f>D29+E29-F29</f>
        <v>91618119.019999981</v>
      </c>
      <c r="H29" s="45">
        <f t="shared" ref="H29:H32" si="2">G29-D29</f>
        <v>-823258.44000001252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f>+[1]ESF!E33</f>
        <v>0</v>
      </c>
      <c r="E30" s="42">
        <v>0</v>
      </c>
      <c r="F30" s="42">
        <v>0</v>
      </c>
      <c r="G30" s="45">
        <f t="shared" ref="G30:G31" si="3">D30+E30-F30</f>
        <v>0</v>
      </c>
      <c r="H30" s="45">
        <f t="shared" si="2"/>
        <v>0</v>
      </c>
      <c r="I30" s="43"/>
      <c r="K30" s="38"/>
    </row>
    <row r="31" spans="1:14" ht="19.5" customHeight="1" x14ac:dyDescent="0.25">
      <c r="A31" s="39"/>
      <c r="B31" s="44" t="s">
        <v>29</v>
      </c>
      <c r="C31" s="44"/>
      <c r="D31" s="45">
        <v>-69586111.5</v>
      </c>
      <c r="E31" s="50">
        <v>2683198.7400000002</v>
      </c>
      <c r="F31" s="50">
        <v>5105390.51</v>
      </c>
      <c r="G31" s="45">
        <f t="shared" si="3"/>
        <v>-72008303.269999996</v>
      </c>
      <c r="H31" s="45">
        <f t="shared" si="2"/>
        <v>-2422191.7699999958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9">
        <f>+D32+E32+F32</f>
        <v>0</v>
      </c>
      <c r="H32" s="45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9">
        <f>+D33+E33+F33</f>
        <v>0</v>
      </c>
      <c r="H33" s="49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9">
        <f>+D34+E34+F34</f>
        <v>0</v>
      </c>
      <c r="H34" s="49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3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8"/>
      <c r="H41" s="69"/>
      <c r="I41" s="70"/>
      <c r="J41" s="6"/>
      <c r="P41" s="6"/>
      <c r="Q41" s="6"/>
    </row>
    <row r="42" spans="1:17" ht="27.75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4"/>
      <c r="I42" s="70"/>
      <c r="J42" s="6"/>
      <c r="P42" s="6"/>
      <c r="Q42" s="6"/>
    </row>
    <row r="43" spans="1:17" x14ac:dyDescent="0.2">
      <c r="B43" s="6"/>
      <c r="C43" s="6"/>
      <c r="D43" s="75"/>
      <c r="E43" s="6"/>
      <c r="F43" s="6"/>
      <c r="G43" s="6"/>
    </row>
    <row r="44" spans="1:17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2019-01-23T19:32:37Z</dcterms:created>
  <dcterms:modified xsi:type="dcterms:W3CDTF">2019-01-23T19:34:14Z</dcterms:modified>
</cp:coreProperties>
</file>