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 A 2017\2017\4T\"/>
    </mc:Choice>
  </mc:AlternateContent>
  <bookViews>
    <workbookView xWindow="0" yWindow="0" windowWidth="28800" windowHeight="12330"/>
  </bookViews>
  <sheets>
    <sheet name="NOTAS" sheetId="1" r:id="rId1"/>
  </sheets>
  <externalReferences>
    <externalReference r:id="rId2"/>
  </externalReferences>
  <definedNames>
    <definedName name="A_IMPRESIÓN_IM">#REF!</definedName>
    <definedName name="_xlnm.Print_Area" localSheetId="0">NOTAS!$A$1:$F$516</definedName>
    <definedName name="dos">#REF!</definedName>
    <definedName name="UNO" localSheetId="0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7" i="1" l="1"/>
  <c r="C507" i="1"/>
  <c r="B507" i="1"/>
  <c r="D499" i="1"/>
  <c r="D490" i="1"/>
  <c r="D471" i="1"/>
  <c r="D458" i="1"/>
  <c r="D464" i="1" s="1"/>
  <c r="D451" i="1"/>
  <c r="B441" i="1"/>
  <c r="C432" i="1"/>
  <c r="C441" i="1" s="1"/>
  <c r="B432" i="1"/>
  <c r="D423" i="1"/>
  <c r="C423" i="1"/>
  <c r="B423" i="1"/>
  <c r="C389" i="1"/>
  <c r="B389" i="1"/>
  <c r="D388" i="1"/>
  <c r="D387" i="1"/>
  <c r="D386" i="1"/>
  <c r="D383" i="1"/>
  <c r="D382" i="1"/>
  <c r="D381" i="1"/>
  <c r="D375" i="1"/>
  <c r="D374" i="1"/>
  <c r="D373" i="1"/>
  <c r="D372" i="1"/>
  <c r="D389" i="1" s="1"/>
  <c r="D367" i="1"/>
  <c r="C367" i="1"/>
  <c r="B367" i="1"/>
  <c r="D357" i="1"/>
  <c r="B350" i="1"/>
  <c r="C348" i="1" s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90" i="1"/>
  <c r="C289" i="1"/>
  <c r="C286" i="1"/>
  <c r="C285" i="1"/>
  <c r="C282" i="1"/>
  <c r="C281" i="1"/>
  <c r="C278" i="1"/>
  <c r="C277" i="1"/>
  <c r="C274" i="1"/>
  <c r="C273" i="1"/>
  <c r="C270" i="1"/>
  <c r="C269" i="1"/>
  <c r="C266" i="1"/>
  <c r="C265" i="1"/>
  <c r="C262" i="1"/>
  <c r="C261" i="1"/>
  <c r="C258" i="1"/>
  <c r="C257" i="1"/>
  <c r="C254" i="1"/>
  <c r="C253" i="1"/>
  <c r="C250" i="1"/>
  <c r="C249" i="1"/>
  <c r="C246" i="1"/>
  <c r="C245" i="1"/>
  <c r="B231" i="1"/>
  <c r="B236" i="1" s="1"/>
  <c r="B218" i="1"/>
  <c r="B202" i="1"/>
  <c r="B227" i="1" s="1"/>
  <c r="B195" i="1"/>
  <c r="B188" i="1"/>
  <c r="B181" i="1"/>
  <c r="B174" i="1"/>
  <c r="E168" i="1"/>
  <c r="D168" i="1"/>
  <c r="C168" i="1"/>
  <c r="B149" i="1"/>
  <c r="B168" i="1" s="1"/>
  <c r="B144" i="1"/>
  <c r="B138" i="1"/>
  <c r="D133" i="1"/>
  <c r="C133" i="1"/>
  <c r="B133" i="1"/>
  <c r="B125" i="1"/>
  <c r="D107" i="1"/>
  <c r="C107" i="1"/>
  <c r="B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78" i="1" s="1"/>
  <c r="D81" i="1"/>
  <c r="D80" i="1"/>
  <c r="D79" i="1"/>
  <c r="C78" i="1"/>
  <c r="B78" i="1"/>
  <c r="D72" i="1"/>
  <c r="C72" i="1"/>
  <c r="C125" i="1" s="1"/>
  <c r="B72" i="1"/>
  <c r="B66" i="1"/>
  <c r="B60" i="1"/>
  <c r="B53" i="1"/>
  <c r="E44" i="1"/>
  <c r="D44" i="1"/>
  <c r="C44" i="1"/>
  <c r="B44" i="1"/>
  <c r="B42" i="1"/>
  <c r="B36" i="1"/>
  <c r="D32" i="1"/>
  <c r="C32" i="1"/>
  <c r="B32" i="1"/>
  <c r="D21" i="1"/>
  <c r="B21" i="1"/>
  <c r="D125" i="1" l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50" i="1" l="1"/>
</calcChain>
</file>

<file path=xl/sharedStrings.xml><?xml version="1.0" encoding="utf-8"?>
<sst xmlns="http://schemas.openxmlformats.org/spreadsheetml/2006/main" count="507" uniqueCount="429">
  <si>
    <t xml:space="preserve">NOTAS A LOS ESTADOS FINANCIEROS </t>
  </si>
  <si>
    <t>Al 31 de Diciembre del 2017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</si>
  <si>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</si>
  <si>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</si>
  <si>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</si>
  <si>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</si>
  <si>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</si>
  <si>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</si>
  <si>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</si>
  <si>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</si>
  <si>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</si>
  <si>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</si>
  <si>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</si>
  <si>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</si>
  <si>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</si>
  <si>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</si>
  <si>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</si>
  <si>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</si>
  <si>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2014</t>
  </si>
  <si>
    <t>2013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</si>
  <si>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</si>
  <si>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</si>
  <si>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</si>
  <si>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</si>
  <si>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</si>
  <si>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</si>
  <si>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</si>
  <si>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</si>
  <si>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</si>
  <si>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</si>
  <si>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</si>
  <si>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</si>
  <si>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</si>
  <si>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</si>
  <si>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</si>
  <si>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</si>
  <si>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</si>
  <si>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</si>
  <si>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</si>
  <si>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</si>
  <si>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</si>
  <si>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</si>
  <si>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</si>
  <si>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</si>
  <si>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</si>
  <si>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</si>
  <si>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</si>
  <si>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</si>
  <si>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</si>
  <si>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ESF+07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</si>
  <si>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</si>
  <si>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</si>
  <si>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</si>
  <si>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</si>
  <si>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</si>
  <si>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</si>
  <si>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</si>
  <si>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</si>
  <si>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</si>
  <si>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</si>
  <si>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</si>
  <si>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</si>
  <si>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</si>
  <si>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</si>
  <si>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</si>
  <si>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</si>
  <si>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</si>
  <si>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</si>
  <si>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</si>
  <si>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</si>
  <si>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</si>
  <si>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</si>
  <si>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</si>
  <si>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</si>
  <si>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</si>
  <si>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</si>
  <si>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</si>
  <si>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</si>
  <si>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</si>
  <si>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</si>
  <si>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</si>
  <si>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</si>
  <si>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</si>
  <si>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</si>
  <si>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</si>
  <si>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</si>
  <si>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</si>
  <si>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</si>
  <si>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</si>
  <si>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</si>
  <si>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</si>
  <si>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</si>
  <si>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</si>
  <si>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</si>
  <si>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</si>
  <si>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</si>
  <si>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</si>
  <si>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</si>
  <si>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</si>
  <si>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</si>
  <si>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</si>
  <si>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</si>
  <si>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</si>
  <si>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</si>
  <si>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</si>
  <si>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</si>
  <si>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</si>
  <si>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</si>
  <si>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</si>
  <si>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</si>
  <si>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</si>
  <si>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</si>
  <si>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</si>
  <si>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</si>
  <si>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</si>
  <si>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</si>
  <si>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</si>
  <si>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</si>
  <si>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</si>
  <si>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</si>
  <si>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</si>
  <si>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2111101001  SUELDOS POR PAGAR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</si>
  <si>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</si>
  <si>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</si>
  <si>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</si>
  <si>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</si>
  <si>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</si>
  <si>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</si>
  <si>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</si>
  <si>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</si>
  <si>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2117903001  PENSIÓN ALIMENTICIA</t>
  </si>
  <si>
    <t>2117918001  DIVO 5% AL MILLAR</t>
  </si>
  <si>
    <t>2117918002  CAP 2%</t>
  </si>
  <si>
    <t>2119904005  CXP POR REMANENTES</t>
  </si>
  <si>
    <t>2119904008  CXP REMANENTE EN SOL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</si>
  <si>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</si>
  <si>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</si>
  <si>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</si>
  <si>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</si>
  <si>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</si>
  <si>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</si>
  <si>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</si>
  <si>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</si>
  <si>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</si>
  <si>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</si>
  <si>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</si>
  <si>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</si>
  <si>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</si>
  <si>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</si>
  <si>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</si>
  <si>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</si>
  <si>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</si>
  <si>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</si>
  <si>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</si>
  <si>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</si>
  <si>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4151510250  POR CONCEPTO DE ARRE</t>
  </si>
  <si>
    <t>4151510253  POR CONCEPTO DE RENT</t>
  </si>
  <si>
    <t>4159510704  POR CONCEPTO DE RE-INSCRIPCIÓN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</si>
  <si>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</si>
  <si>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</si>
  <si>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</si>
  <si>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</si>
  <si>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4159510820  POR CONCEPTO DE CURSOS OTROS</t>
  </si>
  <si>
    <t>4159510902  EXAMENES DE ADMISIÓN</t>
  </si>
  <si>
    <t>4159510920 EXAMENES OTROS</t>
  </si>
  <si>
    <t>4169610002  RECARGOS</t>
  </si>
  <si>
    <t>4169610156  POR CONCEPTO DE PATROCINIOS</t>
  </si>
  <si>
    <t>4169610157  INGRESOS POR SERVICIOS EXTERNOS</t>
  </si>
  <si>
    <t>4169610161  SERVICIOS TECNOLOGICOS</t>
  </si>
  <si>
    <t>4169610903  RECURSOS INTERINSTITUCIONALES</t>
  </si>
  <si>
    <t>4200xxxxxx</t>
  </si>
  <si>
    <t>4213831000  SERVICIOS PERSONALES</t>
  </si>
  <si>
    <t>4213832000  MATERIALES Y SUMINISTROS</t>
  </si>
  <si>
    <t>4213833000  SERVICIOS GENERALES</t>
  </si>
  <si>
    <t>4213834000  AYUDAS Y SUBSIDIOS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</si>
  <si>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</si>
  <si>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</si>
  <si>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</si>
  <si>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</si>
  <si>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</si>
  <si>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</si>
  <si>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</si>
  <si>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</si>
  <si>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</si>
  <si>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</si>
  <si>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</si>
  <si>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</si>
  <si>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</si>
  <si>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</si>
  <si>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</si>
  <si>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</si>
  <si>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</si>
  <si>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</si>
  <si>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</si>
  <si>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</si>
  <si>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</si>
  <si>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</si>
  <si>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</si>
  <si>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</si>
  <si>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</si>
  <si>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</si>
  <si>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</si>
  <si>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</si>
  <si>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</si>
  <si>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</si>
  <si>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</si>
  <si>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</si>
  <si>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</si>
  <si>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</si>
  <si>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</si>
  <si>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</si>
  <si>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</si>
  <si>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</si>
  <si>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</si>
  <si>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</si>
  <si>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</si>
  <si>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</si>
  <si>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</si>
  <si>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</si>
  <si>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</si>
  <si>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</si>
  <si>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</si>
  <si>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</si>
  <si>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</si>
  <si>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5125256000  FIB. SINTET. HULE</t>
  </si>
  <si>
    <t>5126261000  COMBUSTIBLES, LUBRI</t>
  </si>
  <si>
    <t>5127271000  VESTUARIOS Y UNIFORMES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</si>
  <si>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</si>
  <si>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</si>
  <si>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</si>
  <si>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</si>
  <si>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</si>
  <si>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</si>
  <si>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</si>
  <si>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</si>
  <si>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</si>
  <si>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</si>
  <si>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</si>
  <si>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</si>
  <si>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</si>
  <si>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</si>
  <si>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</si>
  <si>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</si>
  <si>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5132327000  ARRE. ACT. INTANG</t>
  </si>
  <si>
    <t>5132329000  OTROS ARRENDAMIENTOS</t>
  </si>
  <si>
    <t>5133331000  SERVS. LEGALES, DE</t>
  </si>
  <si>
    <t>5133332000  SERVS. DE DISEÑO, A</t>
  </si>
  <si>
    <t>5133333000  SERVS. CONSULT. ADM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</si>
  <si>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</si>
  <si>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</si>
  <si>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</si>
  <si>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</si>
  <si>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</si>
  <si>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</si>
  <si>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</si>
  <si>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</si>
  <si>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</si>
  <si>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</si>
  <si>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</si>
  <si>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</si>
  <si>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</si>
  <si>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</si>
  <si>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</si>
  <si>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5136366000  SERV. CRE INTERNET</t>
  </si>
  <si>
    <t>5137371000  PASAJES AEREOS</t>
  </si>
  <si>
    <t>5137372000  PASAJES TERRESTRES</t>
  </si>
  <si>
    <t>5137375000  VIATICOS EN EL PAIS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</si>
  <si>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</si>
  <si>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</si>
  <si>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</si>
  <si>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</si>
  <si>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</si>
  <si>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</si>
  <si>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5139391000  SERV. FUNERARIOS</t>
  </si>
  <si>
    <t>5139392000  OTROS IMPUESTOS Y DERECHOS</t>
  </si>
  <si>
    <t>5139398000  IMPUESTO DE NOMINA</t>
  </si>
  <si>
    <t>5242442000  BECAS O. AYUDA</t>
  </si>
  <si>
    <t>5243444000  AYUDA SOC. CIENT.</t>
  </si>
  <si>
    <t>5513258300  D.A. EDIFICIOS NO RESIDENCIALES</t>
  </si>
  <si>
    <t>5515151100  DEP. MUEBLES DE OFIC</t>
  </si>
  <si>
    <t>5515151500  DEP. EQUIPO DE COMPU</t>
  </si>
  <si>
    <t>5515151900  DEP. OTROS MOBILIARI</t>
  </si>
  <si>
    <t>5515252100  DEP. EQUIPO Y APARAT</t>
  </si>
  <si>
    <t>5515252300  DEP. CÁMARAS FOTOGRÁ</t>
  </si>
  <si>
    <t>5515252900  DEP. OTROS MOBILIARI</t>
  </si>
  <si>
    <t>5515353100  DEP. EQUIPO MEDICO Y</t>
  </si>
  <si>
    <t>5515454100  DEP. AUTOMOVILES Y CAMIONES</t>
  </si>
  <si>
    <t>5515656200  DEP. MAQUINARIA Y EQ</t>
  </si>
  <si>
    <t>5515656400  DEP. SISTEMA AIRE ACONDICIONADO</t>
  </si>
  <si>
    <t>5515656500  DEP. EQUIPOS DE COMU</t>
  </si>
  <si>
    <t>5515656600  DEP. EQUIPO DE GENER</t>
  </si>
  <si>
    <t>5515656700  DEP. HERRAMIENTAS Y</t>
  </si>
  <si>
    <t>5515656900  DEP. OTROS EQUIPOS</t>
  </si>
  <si>
    <t>5518000001  BAJA DE ACTIVO FIJO</t>
  </si>
  <si>
    <t>5521002001  PROVISIÓN DE PASIVO A CORTO PLAZO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</si>
  <si>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</si>
  <si>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</si>
  <si>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</si>
  <si>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</si>
  <si>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</si>
  <si>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</si>
  <si>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</si>
  <si>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</si>
  <si>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3111828005  FAFEF BIENES MUEBLES E INMUEBLES</t>
  </si>
  <si>
    <t>3111835000  BIENES 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</si>
  <si>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</si>
  <si>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</si>
  <si>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</si>
  <si>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</si>
  <si>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</si>
  <si>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</si>
  <si>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</si>
  <si>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</si>
  <si>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</si>
  <si>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</si>
  <si>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</si>
  <si>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</si>
  <si>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</si>
  <si>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</si>
  <si>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</si>
  <si>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</si>
  <si>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</si>
  <si>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</si>
  <si>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</si>
  <si>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</si>
  <si>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</si>
  <si>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</si>
  <si>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</si>
  <si>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</si>
  <si>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</si>
  <si>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</si>
  <si>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</si>
  <si>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</si>
  <si>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</si>
  <si>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</si>
  <si>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</si>
  <si>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</si>
  <si>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</si>
  <si>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</si>
  <si>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</si>
  <si>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</si>
  <si>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</si>
  <si>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</si>
  <si>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</si>
  <si>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</si>
  <si>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</si>
  <si>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</si>
  <si>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1112103015  BNTE Cta. 0198246325 FAM</t>
  </si>
  <si>
    <t>1112103016  BNTE Cta. 0617032346</t>
  </si>
  <si>
    <t>1112103023  BNTE Cta. 0670381441</t>
  </si>
  <si>
    <t>1112103025  BNTE Cta. 0681904266</t>
  </si>
  <si>
    <t>1112103027  BNTE Cta. 818582442</t>
  </si>
  <si>
    <t>1112103028  BNTE Cta. 0892358209</t>
  </si>
  <si>
    <t>1112103030  BANORTE 0253080145 PROFOCIE</t>
  </si>
  <si>
    <t>1112103031  BANORTE 0215693040 PADES</t>
  </si>
  <si>
    <t>1112103032  BANORTE 0253080286 CONCYTEG</t>
  </si>
  <si>
    <t>1112103033  BANORTE 0268645018 PROMEP FIDE</t>
  </si>
  <si>
    <t>1112103035  BANORTE 0409990427 PROFOCIE 2015</t>
  </si>
  <si>
    <t>1112103036  BANORTE 0496200528</t>
  </si>
  <si>
    <t>1112103037  BANORTE 0496200500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</si>
  <si>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</si>
  <si>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</si>
  <si>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</si>
  <si>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</si>
  <si>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</si>
  <si>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</si>
  <si>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</si>
  <si>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</si>
  <si>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</si>
  <si>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</si>
  <si>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</si>
  <si>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</si>
  <si>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</si>
  <si>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</si>
  <si>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</si>
  <si>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2017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</si>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</sst>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-;#,##0.00\-;&quot; &quot;"/>
    <numFmt numFmtId="168" formatCode="#,##0.00_ ;\-#,##0.0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</cellStyleXfs>
  <cellXfs count="18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6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7" fontId="0" fillId="0" borderId="4" xfId="0" applyNumberForma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164" fontId="3" fillId="0" borderId="5" xfId="0" applyNumberFormat="1" applyFont="1" applyFill="1" applyBorder="1"/>
    <xf numFmtId="164" fontId="0" fillId="0" borderId="5" xfId="0" applyNumberFormat="1" applyFill="1" applyBorder="1"/>
    <xf numFmtId="49" fontId="6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164" fontId="0" fillId="0" borderId="3" xfId="0" applyNumberFormat="1" applyFill="1" applyBorder="1"/>
    <xf numFmtId="164" fontId="3" fillId="3" borderId="0" xfId="0" applyNumberFormat="1" applyFont="1" applyFill="1"/>
    <xf numFmtId="4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left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3" applyNumberFormat="1" applyFont="1" applyFill="1" applyBorder="1" applyAlignment="1">
      <alignment horizontal="center" wrapText="1"/>
    </xf>
    <xf numFmtId="4" fontId="3" fillId="0" borderId="3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2" applyFont="1" applyFill="1" applyBorder="1" applyAlignment="1">
      <alignment horizontal="left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4" fontId="9" fillId="2" borderId="2" xfId="3" applyNumberFormat="1" applyFont="1" applyFill="1" applyBorder="1" applyAlignment="1">
      <alignment horizontal="left" vertical="center" wrapText="1"/>
    </xf>
    <xf numFmtId="10" fontId="3" fillId="0" borderId="4" xfId="0" applyNumberFormat="1" applyFont="1" applyFill="1" applyBorder="1"/>
    <xf numFmtId="10" fontId="3" fillId="0" borderId="5" xfId="0" applyNumberFormat="1" applyFont="1" applyFill="1" applyBorder="1"/>
    <xf numFmtId="10" fontId="3" fillId="0" borderId="3" xfId="0" applyNumberFormat="1" applyFont="1" applyFill="1" applyBorder="1"/>
    <xf numFmtId="10" fontId="2" fillId="2" borderId="2" xfId="0" applyNumberFormat="1" applyFont="1" applyFill="1" applyBorder="1" applyAlignment="1">
      <alignment horizontal="right" vertical="center"/>
    </xf>
    <xf numFmtId="0" fontId="9" fillId="2" borderId="3" xfId="2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0" borderId="4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2" applyFont="1" applyFill="1" applyBorder="1" applyAlignment="1">
      <alignment horizontal="center" vertical="center" wrapText="1"/>
    </xf>
    <xf numFmtId="43" fontId="2" fillId="2" borderId="11" xfId="0" applyNumberFormat="1" applyFont="1" applyFill="1" applyBorder="1" applyAlignment="1">
      <alignment vertical="center"/>
    </xf>
    <xf numFmtId="168" fontId="3" fillId="3" borderId="0" xfId="0" applyNumberFormat="1" applyFont="1" applyFill="1"/>
    <xf numFmtId="164" fontId="9" fillId="3" borderId="9" xfId="0" applyNumberFormat="1" applyFont="1" applyFill="1" applyBorder="1"/>
    <xf numFmtId="164" fontId="5" fillId="3" borderId="6" xfId="0" applyNumberFormat="1" applyFont="1" applyFill="1" applyBorder="1"/>
    <xf numFmtId="164" fontId="9" fillId="3" borderId="6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4" fontId="20" fillId="0" borderId="2" xfId="0" applyNumberFormat="1" applyFont="1" applyBorder="1"/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1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2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DICIEMBRE%202017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21"/>
  <sheetViews>
    <sheetView showGridLines="0" tabSelected="1" topLeftCell="A488" zoomScale="148" zoomScaleNormal="148" workbookViewId="0">
      <selection activeCell="D432" sqref="D432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8" width="11.42578125" style="3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500000</v>
      </c>
      <c r="C29" s="37">
        <v>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500000</v>
      </c>
      <c r="C32" s="40">
        <f>SUM(C27:C31)</f>
        <v>0</v>
      </c>
      <c r="D32" s="40">
        <f>SUM(D27:D31)</f>
        <v>563206</v>
      </c>
    </row>
    <row r="33" spans="1:5" ht="14.25" customHeight="1">
      <c r="B33" s="41"/>
      <c r="C33" s="41"/>
      <c r="D33" s="41"/>
    </row>
    <row r="34" spans="1:5" ht="14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1713885.04</v>
      </c>
      <c r="C36" s="34"/>
      <c r="D36" s="34"/>
      <c r="E36" s="34"/>
    </row>
    <row r="37" spans="1:5" ht="12.75" customHeight="1">
      <c r="A37" s="43" t="s">
        <v>29</v>
      </c>
      <c r="B37" s="44">
        <v>0</v>
      </c>
      <c r="C37" s="34"/>
      <c r="D37" s="34"/>
      <c r="E37" s="34"/>
    </row>
    <row r="38" spans="1:5" ht="12.75" customHeight="1">
      <c r="A38" s="43" t="s">
        <v>30</v>
      </c>
      <c r="B38" s="44">
        <v>0</v>
      </c>
      <c r="C38" s="34"/>
      <c r="D38" s="34"/>
      <c r="E38" s="34"/>
    </row>
    <row r="39" spans="1:5" ht="12.75" customHeight="1">
      <c r="A39" s="43" t="s">
        <v>31</v>
      </c>
      <c r="B39" s="44">
        <v>1665237.33</v>
      </c>
      <c r="C39" s="34"/>
      <c r="D39" s="34"/>
      <c r="E39" s="34"/>
    </row>
    <row r="40" spans="1:5" ht="12.75" customHeight="1">
      <c r="A40" s="43" t="s">
        <v>32</v>
      </c>
      <c r="B40" s="44">
        <v>16207.71</v>
      </c>
      <c r="C40" s="34"/>
      <c r="D40" s="34"/>
      <c r="E40" s="34"/>
    </row>
    <row r="41" spans="1:5" ht="12.75" customHeight="1">
      <c r="A41" s="43" t="s">
        <v>33</v>
      </c>
      <c r="B41" s="44">
        <v>32440</v>
      </c>
      <c r="C41" s="34"/>
      <c r="D41" s="34"/>
      <c r="E41" s="34"/>
    </row>
    <row r="42" spans="1:5" ht="12.75" customHeight="1">
      <c r="A42" s="28" t="s">
        <v>34</v>
      </c>
      <c r="B42" s="42">
        <f>B43</f>
        <v>0</v>
      </c>
      <c r="C42" s="34"/>
      <c r="D42" s="34"/>
      <c r="E42" s="34"/>
    </row>
    <row r="43" spans="1:5" ht="12.75" customHeight="1">
      <c r="A43" s="45" t="s">
        <v>35</v>
      </c>
      <c r="B43" s="39">
        <v>0</v>
      </c>
      <c r="C43" s="39"/>
      <c r="D43" s="39"/>
      <c r="E43" s="39"/>
    </row>
    <row r="44" spans="1:5" ht="14.25" customHeight="1">
      <c r="B44" s="40">
        <f>B36+B42</f>
        <v>1713885.04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6"/>
      <c r="C45" s="47"/>
      <c r="D45" s="47"/>
      <c r="E45" s="47"/>
    </row>
    <row r="46" spans="1:5" ht="14.25" customHeight="1"/>
    <row r="47" spans="1:5" ht="14.25" customHeight="1">
      <c r="A47" s="22" t="s">
        <v>36</v>
      </c>
    </row>
    <row r="48" spans="1:5" ht="14.25" customHeight="1">
      <c r="A48" s="48"/>
    </row>
    <row r="49" spans="1:6" ht="24" customHeight="1">
      <c r="A49" s="24" t="s">
        <v>37</v>
      </c>
      <c r="B49" s="25" t="s">
        <v>9</v>
      </c>
      <c r="C49" s="25" t="s">
        <v>38</v>
      </c>
    </row>
    <row r="50" spans="1:6" ht="12.75" customHeight="1">
      <c r="A50" s="26" t="s">
        <v>39</v>
      </c>
      <c r="B50" s="27"/>
      <c r="C50" s="27">
        <v>0</v>
      </c>
    </row>
    <row r="51" spans="1:6" ht="12.75" customHeight="1">
      <c r="A51" s="43" t="s">
        <v>40</v>
      </c>
      <c r="B51" s="34">
        <v>0</v>
      </c>
      <c r="C51" s="29">
        <v>0</v>
      </c>
    </row>
    <row r="52" spans="1:6" ht="12.75" customHeight="1">
      <c r="A52" s="31" t="s">
        <v>41</v>
      </c>
      <c r="B52" s="29"/>
      <c r="C52" s="29"/>
    </row>
    <row r="53" spans="1:6" ht="14.25" customHeight="1">
      <c r="A53" s="49"/>
      <c r="B53" s="40">
        <f>SUM(B49:B52)</f>
        <v>0</v>
      </c>
      <c r="C53" s="25"/>
    </row>
    <row r="54" spans="1:6" ht="14.25" customHeight="1">
      <c r="A54" s="49"/>
      <c r="B54" s="50"/>
      <c r="C54" s="50"/>
    </row>
    <row r="55" spans="1:6" ht="14.25" customHeight="1">
      <c r="A55" s="22" t="s">
        <v>42</v>
      </c>
    </row>
    <row r="56" spans="1:6" ht="14.25" customHeight="1">
      <c r="A56" s="48"/>
    </row>
    <row r="57" spans="1:6" ht="27.75" customHeight="1">
      <c r="A57" s="24" t="s">
        <v>43</v>
      </c>
      <c r="B57" s="25" t="s">
        <v>9</v>
      </c>
      <c r="C57" s="25" t="s">
        <v>10</v>
      </c>
      <c r="D57" s="25" t="s">
        <v>44</v>
      </c>
      <c r="E57" s="51" t="s">
        <v>45</v>
      </c>
      <c r="F57" s="25" t="s">
        <v>46</v>
      </c>
    </row>
    <row r="58" spans="1:6" ht="12.75" customHeight="1">
      <c r="A58" s="52" t="s">
        <v>47</v>
      </c>
      <c r="B58" s="27"/>
      <c r="C58" s="53" t="s">
        <v>48</v>
      </c>
      <c r="D58" s="53"/>
      <c r="E58" s="53"/>
      <c r="F58" s="27">
        <v>0</v>
      </c>
    </row>
    <row r="59" spans="1:6" ht="12.75" customHeight="1">
      <c r="A59" s="54"/>
      <c r="B59" s="32"/>
      <c r="C59" s="32">
        <v>0</v>
      </c>
      <c r="D59" s="32">
        <v>0</v>
      </c>
      <c r="E59" s="32">
        <v>0</v>
      </c>
      <c r="F59" s="32">
        <v>0</v>
      </c>
    </row>
    <row r="60" spans="1:6" ht="15" customHeight="1">
      <c r="A60" s="49"/>
      <c r="B60" s="25">
        <f>SUM(B57:B59)</f>
        <v>0</v>
      </c>
      <c r="C60" s="55">
        <v>0</v>
      </c>
      <c r="D60" s="55">
        <v>0</v>
      </c>
      <c r="E60" s="55">
        <v>0</v>
      </c>
      <c r="F60" s="55">
        <v>0</v>
      </c>
    </row>
    <row r="61" spans="1:6">
      <c r="A61" s="49"/>
      <c r="B61" s="56"/>
      <c r="C61" s="56"/>
      <c r="D61" s="56"/>
      <c r="E61" s="56"/>
      <c r="F61" s="56"/>
    </row>
    <row r="62" spans="1:6">
      <c r="A62" s="49"/>
      <c r="B62" s="56"/>
      <c r="C62" s="56"/>
      <c r="D62" s="56"/>
      <c r="E62" s="56"/>
      <c r="F62" s="56"/>
    </row>
    <row r="63" spans="1:6" ht="26.25" customHeight="1">
      <c r="A63" s="24" t="s">
        <v>49</v>
      </c>
      <c r="B63" s="25" t="s">
        <v>9</v>
      </c>
      <c r="C63" s="25" t="s">
        <v>10</v>
      </c>
      <c r="D63" s="25" t="s">
        <v>50</v>
      </c>
      <c r="E63" s="56"/>
      <c r="F63" s="56"/>
    </row>
    <row r="64" spans="1:6" ht="12.75" customHeight="1">
      <c r="A64" s="28" t="s">
        <v>51</v>
      </c>
      <c r="B64" s="29"/>
      <c r="C64" s="57" t="s">
        <v>48</v>
      </c>
      <c r="D64" s="29">
        <v>0</v>
      </c>
      <c r="E64" s="56"/>
      <c r="F64" s="56"/>
    </row>
    <row r="65" spans="1:6" ht="12.75" customHeight="1">
      <c r="A65" s="28"/>
      <c r="B65" s="29"/>
      <c r="C65" s="29">
        <v>0</v>
      </c>
      <c r="D65" s="29">
        <v>0</v>
      </c>
      <c r="E65" s="56"/>
      <c r="F65" s="56"/>
    </row>
    <row r="66" spans="1:6" ht="16.5" customHeight="1">
      <c r="A66" s="58"/>
      <c r="B66" s="25">
        <f>SUM(B64:B65)</f>
        <v>0</v>
      </c>
      <c r="C66" s="59"/>
      <c r="D66" s="60"/>
      <c r="E66" s="56"/>
      <c r="F66" s="56"/>
    </row>
    <row r="67" spans="1:6" ht="12.75" customHeight="1">
      <c r="A67" s="49"/>
      <c r="B67" s="56"/>
      <c r="C67" s="56"/>
      <c r="D67" s="56"/>
      <c r="E67" s="56"/>
      <c r="F67" s="56"/>
    </row>
    <row r="68" spans="1:6" ht="8.25" customHeight="1">
      <c r="A68" s="48"/>
    </row>
    <row r="69" spans="1:6">
      <c r="A69" s="22" t="s">
        <v>52</v>
      </c>
    </row>
    <row r="70" spans="1:6">
      <c r="A70" s="48"/>
    </row>
    <row r="71" spans="1:6" ht="24" customHeight="1">
      <c r="A71" s="24" t="s">
        <v>53</v>
      </c>
      <c r="B71" s="25" t="s">
        <v>54</v>
      </c>
      <c r="C71" s="25" t="s">
        <v>55</v>
      </c>
      <c r="D71" s="25" t="s">
        <v>56</v>
      </c>
      <c r="E71" s="25" t="s">
        <v>57</v>
      </c>
    </row>
    <row r="72" spans="1:6" ht="12.75" customHeight="1">
      <c r="A72" s="26" t="s">
        <v>58</v>
      </c>
      <c r="B72" s="42">
        <f>SUM(B73:B77)</f>
        <v>97638722.149999991</v>
      </c>
      <c r="C72" s="42">
        <f>SUM(C73:C77)</f>
        <v>97638722.149999991</v>
      </c>
      <c r="D72" s="42">
        <f>SUM(D73:D77)</f>
        <v>0</v>
      </c>
      <c r="E72" s="61">
        <v>0</v>
      </c>
    </row>
    <row r="73" spans="1:6" ht="12.75" customHeight="1">
      <c r="A73" s="43" t="s">
        <v>59</v>
      </c>
      <c r="B73" s="37">
        <v>14916639.51</v>
      </c>
      <c r="C73" s="37">
        <v>14916639.51</v>
      </c>
      <c r="D73" s="34">
        <v>0</v>
      </c>
      <c r="E73" s="34"/>
    </row>
    <row r="74" spans="1:6" ht="12.75" customHeight="1">
      <c r="A74" s="43" t="s">
        <v>60</v>
      </c>
      <c r="B74" s="37">
        <v>127609.65</v>
      </c>
      <c r="C74" s="37">
        <v>127609.65</v>
      </c>
      <c r="D74" s="34">
        <v>0</v>
      </c>
      <c r="E74" s="34"/>
    </row>
    <row r="75" spans="1:6" ht="12.75" customHeight="1">
      <c r="A75" s="43" t="s">
        <v>61</v>
      </c>
      <c r="B75" s="37">
        <v>59789621.409999996</v>
      </c>
      <c r="C75" s="37">
        <v>59789621.409999996</v>
      </c>
      <c r="D75" s="34">
        <v>0</v>
      </c>
      <c r="E75" s="34"/>
    </row>
    <row r="76" spans="1:6" ht="12.75" customHeight="1">
      <c r="A76" s="43" t="s">
        <v>62</v>
      </c>
      <c r="B76" s="37">
        <v>18616714.199999999</v>
      </c>
      <c r="C76" s="37">
        <v>18616714.199999999</v>
      </c>
      <c r="D76" s="34">
        <v>0</v>
      </c>
      <c r="E76" s="34"/>
    </row>
    <row r="77" spans="1:6" ht="12.75" customHeight="1">
      <c r="A77" s="43" t="s">
        <v>63</v>
      </c>
      <c r="B77" s="37">
        <v>4188137.38</v>
      </c>
      <c r="C77" s="37">
        <v>4188137.38</v>
      </c>
      <c r="D77" s="34">
        <v>0</v>
      </c>
      <c r="E77" s="34"/>
    </row>
    <row r="78" spans="1:6" ht="12.75" customHeight="1">
      <c r="A78" s="28" t="s">
        <v>64</v>
      </c>
      <c r="B78" s="42">
        <f>SUM(B79:B106)</f>
        <v>94167086.189999998</v>
      </c>
      <c r="C78" s="42">
        <f>SUM(C79:C106)</f>
        <v>92441377.460000008</v>
      </c>
      <c r="D78" s="42">
        <f>SUM(D79:D106)</f>
        <v>-1725708.7299999972</v>
      </c>
      <c r="E78" s="34">
        <v>0</v>
      </c>
    </row>
    <row r="79" spans="1:6" ht="12.75" customHeight="1">
      <c r="A79" s="43" t="s">
        <v>65</v>
      </c>
      <c r="B79" s="37">
        <v>1702831.6</v>
      </c>
      <c r="C79" s="37">
        <v>2153986.29</v>
      </c>
      <c r="D79" s="37">
        <f>C79-B79</f>
        <v>451154.68999999994</v>
      </c>
      <c r="E79" s="62">
        <v>0</v>
      </c>
    </row>
    <row r="80" spans="1:6" ht="12.75" customHeight="1">
      <c r="A80" s="43" t="s">
        <v>66</v>
      </c>
      <c r="B80" s="37">
        <v>6073574.1699999999</v>
      </c>
      <c r="C80" s="37">
        <v>6045857.7800000003</v>
      </c>
      <c r="D80" s="37">
        <f t="shared" ref="D80:D106" si="0">C80-B80</f>
        <v>-27716.389999999665</v>
      </c>
      <c r="E80" s="62">
        <v>0</v>
      </c>
    </row>
    <row r="81" spans="1:5" ht="12.75" customHeight="1">
      <c r="A81" s="43" t="s">
        <v>67</v>
      </c>
      <c r="B81" s="37">
        <v>10640071.34</v>
      </c>
      <c r="C81" s="37">
        <v>10945076.210000001</v>
      </c>
      <c r="D81" s="37">
        <f t="shared" si="0"/>
        <v>305004.87000000104</v>
      </c>
      <c r="E81" s="62">
        <v>0</v>
      </c>
    </row>
    <row r="82" spans="1:5" ht="12.75" customHeight="1">
      <c r="A82" s="43" t="s">
        <v>68</v>
      </c>
      <c r="B82" s="37">
        <v>14149540.5</v>
      </c>
      <c r="C82" s="37">
        <v>11822856.810000001</v>
      </c>
      <c r="D82" s="37">
        <f t="shared" si="0"/>
        <v>-2326683.6899999995</v>
      </c>
      <c r="E82" s="62">
        <v>0</v>
      </c>
    </row>
    <row r="83" spans="1:5" ht="12.75" customHeight="1">
      <c r="A83" s="43" t="s">
        <v>69</v>
      </c>
      <c r="B83" s="37">
        <v>1605220.14</v>
      </c>
      <c r="C83" s="37">
        <v>1612519.78</v>
      </c>
      <c r="D83" s="37">
        <f t="shared" si="0"/>
        <v>7299.6400000001304</v>
      </c>
      <c r="E83" s="62">
        <v>0</v>
      </c>
    </row>
    <row r="84" spans="1:5" ht="12.75" customHeight="1">
      <c r="A84" s="43" t="s">
        <v>70</v>
      </c>
      <c r="B84" s="37">
        <v>2429610.19</v>
      </c>
      <c r="C84" s="37">
        <v>2222800.75</v>
      </c>
      <c r="D84" s="37">
        <f t="shared" si="0"/>
        <v>-206809.43999999994</v>
      </c>
      <c r="E84" s="62">
        <v>0</v>
      </c>
    </row>
    <row r="85" spans="1:5" ht="12.75" customHeight="1">
      <c r="A85" s="43" t="s">
        <v>71</v>
      </c>
      <c r="B85" s="37">
        <v>1238853.6200000001</v>
      </c>
      <c r="C85" s="37">
        <v>1228290.3</v>
      </c>
      <c r="D85" s="37">
        <f t="shared" si="0"/>
        <v>-10563.320000000065</v>
      </c>
      <c r="E85" s="62">
        <v>0</v>
      </c>
    </row>
    <row r="86" spans="1:5" ht="12.75" customHeight="1">
      <c r="A86" s="43" t="s">
        <v>72</v>
      </c>
      <c r="B86" s="37">
        <v>180437.55</v>
      </c>
      <c r="C86" s="37">
        <v>412590.08000000002</v>
      </c>
      <c r="D86" s="37">
        <f t="shared" si="0"/>
        <v>232152.53000000003</v>
      </c>
      <c r="E86" s="62">
        <v>0</v>
      </c>
    </row>
    <row r="87" spans="1:5" ht="12.75" customHeight="1">
      <c r="A87" s="43" t="s">
        <v>73</v>
      </c>
      <c r="B87" s="37">
        <v>147673.48000000001</v>
      </c>
      <c r="C87" s="37">
        <v>147673.48000000001</v>
      </c>
      <c r="D87" s="37">
        <f t="shared" si="0"/>
        <v>0</v>
      </c>
      <c r="E87" s="62">
        <v>0</v>
      </c>
    </row>
    <row r="88" spans="1:5" ht="12.75" customHeight="1">
      <c r="A88" s="43" t="s">
        <v>74</v>
      </c>
      <c r="B88" s="37">
        <v>16293.36</v>
      </c>
      <c r="C88" s="37">
        <v>16293.36</v>
      </c>
      <c r="D88" s="37">
        <f t="shared" si="0"/>
        <v>0</v>
      </c>
      <c r="E88" s="62">
        <v>0</v>
      </c>
    </row>
    <row r="89" spans="1:5" ht="12.75" customHeight="1">
      <c r="A89" s="43" t="s">
        <v>75</v>
      </c>
      <c r="B89" s="37">
        <v>489780.06</v>
      </c>
      <c r="C89" s="37">
        <v>489780.06</v>
      </c>
      <c r="D89" s="37">
        <f t="shared" si="0"/>
        <v>0</v>
      </c>
      <c r="E89" s="62">
        <v>0</v>
      </c>
    </row>
    <row r="90" spans="1:5" ht="12.75" customHeight="1">
      <c r="A90" s="43" t="s">
        <v>76</v>
      </c>
      <c r="B90" s="37">
        <v>889494.04</v>
      </c>
      <c r="C90" s="37">
        <v>756330.82</v>
      </c>
      <c r="D90" s="37">
        <f t="shared" si="0"/>
        <v>-133163.22000000009</v>
      </c>
      <c r="E90" s="62">
        <v>0</v>
      </c>
    </row>
    <row r="91" spans="1:5" ht="12.75" customHeight="1">
      <c r="A91" s="43" t="s">
        <v>77</v>
      </c>
      <c r="B91" s="37">
        <v>4460</v>
      </c>
      <c r="C91" s="37">
        <v>4460</v>
      </c>
      <c r="D91" s="37">
        <f t="shared" si="0"/>
        <v>0</v>
      </c>
      <c r="E91" s="62">
        <v>0</v>
      </c>
    </row>
    <row r="92" spans="1:5" ht="12.75" customHeight="1">
      <c r="A92" s="43" t="s">
        <v>78</v>
      </c>
      <c r="B92" s="37">
        <v>4495750.18</v>
      </c>
      <c r="C92" s="37">
        <v>4495750.18</v>
      </c>
      <c r="D92" s="37">
        <f t="shared" si="0"/>
        <v>0</v>
      </c>
      <c r="E92" s="62">
        <v>0</v>
      </c>
    </row>
    <row r="93" spans="1:5" ht="12.75" customHeight="1">
      <c r="A93" s="43" t="s">
        <v>79</v>
      </c>
      <c r="B93" s="37">
        <v>7665243.5300000003</v>
      </c>
      <c r="C93" s="37">
        <v>7418618.5300000003</v>
      </c>
      <c r="D93" s="37">
        <f t="shared" si="0"/>
        <v>-246625</v>
      </c>
      <c r="E93" s="62">
        <v>0</v>
      </c>
    </row>
    <row r="94" spans="1:5" ht="12.75" customHeight="1">
      <c r="A94" s="45" t="s">
        <v>80</v>
      </c>
      <c r="B94" s="63">
        <v>6663771.0099999998</v>
      </c>
      <c r="C94" s="63">
        <v>6663771.0099999998</v>
      </c>
      <c r="D94" s="63">
        <f t="shared" si="0"/>
        <v>0</v>
      </c>
      <c r="E94" s="64">
        <v>0</v>
      </c>
    </row>
    <row r="95" spans="1:5" ht="12.75" customHeight="1">
      <c r="A95" s="65" t="s">
        <v>81</v>
      </c>
      <c r="B95" s="66">
        <v>15113659.439999999</v>
      </c>
      <c r="C95" s="66">
        <v>15113659.439999999</v>
      </c>
      <c r="D95" s="66">
        <f t="shared" si="0"/>
        <v>0</v>
      </c>
      <c r="E95" s="67">
        <v>0</v>
      </c>
    </row>
    <row r="96" spans="1:5" ht="12.75" customHeight="1">
      <c r="A96" s="43" t="s">
        <v>82</v>
      </c>
      <c r="B96" s="37">
        <v>278776</v>
      </c>
      <c r="C96" s="37">
        <v>322553</v>
      </c>
      <c r="D96" s="37">
        <f t="shared" si="0"/>
        <v>43777</v>
      </c>
      <c r="E96" s="62">
        <v>0</v>
      </c>
    </row>
    <row r="97" spans="1:5" ht="12.75" customHeight="1">
      <c r="A97" s="43" t="s">
        <v>83</v>
      </c>
      <c r="B97" s="37">
        <v>710195.75</v>
      </c>
      <c r="C97" s="37">
        <v>927234.06</v>
      </c>
      <c r="D97" s="37">
        <f t="shared" si="0"/>
        <v>217038.31000000006</v>
      </c>
      <c r="E97" s="62">
        <v>0</v>
      </c>
    </row>
    <row r="98" spans="1:5" ht="12.75" customHeight="1">
      <c r="A98" s="43" t="s">
        <v>84</v>
      </c>
      <c r="B98" s="37">
        <v>2638991.66</v>
      </c>
      <c r="C98" s="37">
        <v>2619827.4500000002</v>
      </c>
      <c r="D98" s="37">
        <f t="shared" si="0"/>
        <v>-19164.209999999963</v>
      </c>
      <c r="E98" s="62">
        <v>0</v>
      </c>
    </row>
    <row r="99" spans="1:5" ht="12.75" customHeight="1">
      <c r="A99" s="43" t="s">
        <v>85</v>
      </c>
      <c r="B99" s="37">
        <v>9108953.7799999993</v>
      </c>
      <c r="C99" s="37">
        <v>9126657.9000000004</v>
      </c>
      <c r="D99" s="37">
        <f t="shared" si="0"/>
        <v>17704.120000001043</v>
      </c>
      <c r="E99" s="62">
        <v>0</v>
      </c>
    </row>
    <row r="100" spans="1:5" ht="12.75" customHeight="1">
      <c r="A100" s="43" t="s">
        <v>86</v>
      </c>
      <c r="B100" s="37">
        <v>5301675.8600000003</v>
      </c>
      <c r="C100" s="37">
        <v>5272561.24</v>
      </c>
      <c r="D100" s="37">
        <f t="shared" si="0"/>
        <v>-29114.620000000112</v>
      </c>
      <c r="E100" s="62">
        <v>0</v>
      </c>
    </row>
    <row r="101" spans="1:5" ht="12.75" customHeight="1">
      <c r="A101" s="43" t="s">
        <v>87</v>
      </c>
      <c r="B101" s="37">
        <v>1769165.34</v>
      </c>
      <c r="C101" s="37">
        <v>1769165.34</v>
      </c>
      <c r="D101" s="37">
        <f t="shared" si="0"/>
        <v>0</v>
      </c>
      <c r="E101" s="62">
        <v>0</v>
      </c>
    </row>
    <row r="102" spans="1:5" ht="12.75" customHeight="1">
      <c r="A102" s="43" t="s">
        <v>88</v>
      </c>
      <c r="B102" s="37">
        <v>2823.18</v>
      </c>
      <c r="C102" s="37">
        <v>2823.18</v>
      </c>
      <c r="D102" s="37">
        <f t="shared" si="0"/>
        <v>0</v>
      </c>
      <c r="E102" s="62">
        <v>0</v>
      </c>
    </row>
    <row r="103" spans="1:5" ht="12.75" customHeight="1">
      <c r="A103" s="43" t="s">
        <v>89</v>
      </c>
      <c r="B103" s="37">
        <v>225035.02</v>
      </c>
      <c r="C103" s="37">
        <v>225035.02</v>
      </c>
      <c r="D103" s="37">
        <f t="shared" si="0"/>
        <v>0</v>
      </c>
      <c r="E103" s="62">
        <v>0</v>
      </c>
    </row>
    <row r="104" spans="1:5" ht="12.75" customHeight="1">
      <c r="A104" s="43" t="s">
        <v>90</v>
      </c>
      <c r="B104" s="37">
        <v>40215.5</v>
      </c>
      <c r="C104" s="37">
        <v>40215.5</v>
      </c>
      <c r="D104" s="37">
        <f t="shared" si="0"/>
        <v>0</v>
      </c>
      <c r="E104" s="62">
        <v>0</v>
      </c>
    </row>
    <row r="105" spans="1:5" ht="12.75" customHeight="1">
      <c r="A105" s="43" t="s">
        <v>91</v>
      </c>
      <c r="B105" s="37">
        <v>570430.89</v>
      </c>
      <c r="C105" s="37">
        <v>570430.89</v>
      </c>
      <c r="D105" s="37">
        <f t="shared" si="0"/>
        <v>0</v>
      </c>
      <c r="E105" s="62">
        <v>0</v>
      </c>
    </row>
    <row r="106" spans="1:5" ht="12.75" customHeight="1">
      <c r="A106" s="43" t="s">
        <v>92</v>
      </c>
      <c r="B106" s="37">
        <v>14559</v>
      </c>
      <c r="C106" s="37">
        <v>14559</v>
      </c>
      <c r="D106" s="37">
        <f t="shared" si="0"/>
        <v>0</v>
      </c>
      <c r="E106" s="62">
        <v>0</v>
      </c>
    </row>
    <row r="107" spans="1:5" ht="12.75" customHeight="1">
      <c r="A107" s="28" t="s">
        <v>93</v>
      </c>
      <c r="B107" s="42">
        <f>SUM(B108:B124)</f>
        <v>-67221911.760000005</v>
      </c>
      <c r="C107" s="42">
        <f>SUM(C108:C124)</f>
        <v>-69586111.500000015</v>
      </c>
      <c r="D107" s="42">
        <f>SUM(D108:D124)</f>
        <v>-2364199.7400000002</v>
      </c>
      <c r="E107" s="34"/>
    </row>
    <row r="108" spans="1:5" ht="12.75" customHeight="1">
      <c r="A108" s="43" t="s">
        <v>94</v>
      </c>
      <c r="B108" s="37">
        <v>-27117.040000000001</v>
      </c>
      <c r="C108" s="37">
        <v>-33497.519999999997</v>
      </c>
      <c r="D108" s="37">
        <v>-6380.48</v>
      </c>
      <c r="E108" s="34"/>
    </row>
    <row r="109" spans="1:5" ht="12.75" customHeight="1">
      <c r="A109" s="43" t="s">
        <v>95</v>
      </c>
      <c r="B109" s="37">
        <v>-5743657.4299999997</v>
      </c>
      <c r="C109" s="37">
        <v>-6199779.75</v>
      </c>
      <c r="D109" s="37">
        <v>-456122.32</v>
      </c>
      <c r="E109" s="34">
        <v>0</v>
      </c>
    </row>
    <row r="110" spans="1:5" ht="12.75" customHeight="1">
      <c r="A110" s="43" t="s">
        <v>96</v>
      </c>
      <c r="B110" s="37">
        <v>-14559</v>
      </c>
      <c r="C110" s="37">
        <v>-14559</v>
      </c>
      <c r="D110" s="37">
        <v>0</v>
      </c>
      <c r="E110" s="34">
        <v>0</v>
      </c>
    </row>
    <row r="111" spans="1:5" ht="12.75" customHeight="1">
      <c r="A111" s="43" t="s">
        <v>97</v>
      </c>
      <c r="B111" s="37">
        <v>-20320221.23</v>
      </c>
      <c r="C111" s="37">
        <v>-19834232.59</v>
      </c>
      <c r="D111" s="37">
        <v>485988.64</v>
      </c>
      <c r="E111" s="34"/>
    </row>
    <row r="112" spans="1:5" ht="12.75" customHeight="1">
      <c r="A112" s="43" t="s">
        <v>98</v>
      </c>
      <c r="B112" s="37">
        <v>-2540825.61</v>
      </c>
      <c r="C112" s="37">
        <v>-2654506.56</v>
      </c>
      <c r="D112" s="37">
        <v>-113680.95</v>
      </c>
      <c r="E112" s="34"/>
    </row>
    <row r="113" spans="1:6" ht="12.75" customHeight="1">
      <c r="A113" s="43" t="s">
        <v>99</v>
      </c>
      <c r="B113" s="37">
        <v>-260165.71</v>
      </c>
      <c r="C113" s="37">
        <v>-358656.81</v>
      </c>
      <c r="D113" s="37">
        <v>-98491.1</v>
      </c>
      <c r="E113" s="34"/>
    </row>
    <row r="114" spans="1:6" ht="12.75" customHeight="1">
      <c r="A114" s="43" t="s">
        <v>100</v>
      </c>
      <c r="B114" s="37">
        <v>-68895.740000000005</v>
      </c>
      <c r="C114" s="37">
        <v>-88512.23</v>
      </c>
      <c r="D114" s="37">
        <v>-19616.490000000002</v>
      </c>
      <c r="E114" s="34"/>
    </row>
    <row r="115" spans="1:6" ht="12.75" customHeight="1">
      <c r="A115" s="43" t="s">
        <v>101</v>
      </c>
      <c r="B115" s="37">
        <v>-26809.5</v>
      </c>
      <c r="C115" s="37">
        <v>-43206.1</v>
      </c>
      <c r="D115" s="37">
        <v>-16396.599999999999</v>
      </c>
      <c r="E115" s="34"/>
    </row>
    <row r="116" spans="1:6" ht="12.75" customHeight="1">
      <c r="A116" s="43" t="s">
        <v>102</v>
      </c>
      <c r="B116" s="37">
        <v>-980274.31</v>
      </c>
      <c r="C116" s="37">
        <v>-896089.09</v>
      </c>
      <c r="D116" s="37">
        <v>84185.22</v>
      </c>
      <c r="E116" s="34"/>
    </row>
    <row r="117" spans="1:6" ht="12.75" customHeight="1">
      <c r="A117" s="43" t="s">
        <v>103</v>
      </c>
      <c r="B117" s="37">
        <v>-4460</v>
      </c>
      <c r="C117" s="37">
        <v>-4460</v>
      </c>
      <c r="D117" s="37">
        <v>0</v>
      </c>
      <c r="E117" s="34"/>
    </row>
    <row r="118" spans="1:6" ht="12.75" customHeight="1">
      <c r="A118" s="43" t="s">
        <v>104</v>
      </c>
      <c r="B118" s="37">
        <v>-9019818.1099999994</v>
      </c>
      <c r="C118" s="37">
        <v>-9845593.1600000001</v>
      </c>
      <c r="D118" s="37">
        <v>-825775.05</v>
      </c>
      <c r="E118" s="34"/>
    </row>
    <row r="119" spans="1:6" ht="12.75" customHeight="1">
      <c r="A119" s="43" t="s">
        <v>105</v>
      </c>
      <c r="B119" s="37">
        <v>-18486037.260000002</v>
      </c>
      <c r="C119" s="37">
        <v>-19152414.370000001</v>
      </c>
      <c r="D119" s="37">
        <v>-666377.11</v>
      </c>
      <c r="E119" s="34"/>
      <c r="F119" s="68"/>
    </row>
    <row r="120" spans="1:6" ht="12.75" customHeight="1">
      <c r="A120" s="43" t="s">
        <v>106</v>
      </c>
      <c r="B120" s="37">
        <v>-27608.47</v>
      </c>
      <c r="C120" s="37">
        <v>-55486.07</v>
      </c>
      <c r="D120" s="37">
        <v>-27877.599999999999</v>
      </c>
      <c r="E120" s="34"/>
    </row>
    <row r="121" spans="1:6" ht="12.75" customHeight="1">
      <c r="A121" s="43" t="s">
        <v>107</v>
      </c>
      <c r="B121" s="37">
        <v>-2815878.55</v>
      </c>
      <c r="C121" s="37">
        <v>-2898908.91</v>
      </c>
      <c r="D121" s="37">
        <v>-83030.36</v>
      </c>
      <c r="E121" s="34"/>
    </row>
    <row r="122" spans="1:6" ht="12.75" customHeight="1">
      <c r="A122" s="43" t="s">
        <v>108</v>
      </c>
      <c r="B122" s="37">
        <v>-6318440.3799999999</v>
      </c>
      <c r="C122" s="37">
        <v>-6733962.25</v>
      </c>
      <c r="D122" s="37">
        <v>-415521.87</v>
      </c>
      <c r="E122" s="34"/>
    </row>
    <row r="123" spans="1:6" ht="12.75" customHeight="1">
      <c r="A123" s="43" t="s">
        <v>109</v>
      </c>
      <c r="B123" s="37">
        <v>-470838.55</v>
      </c>
      <c r="C123" s="37">
        <v>-649417.22</v>
      </c>
      <c r="D123" s="37">
        <v>-178578.67</v>
      </c>
      <c r="E123" s="34"/>
    </row>
    <row r="124" spans="1:6" ht="12.75" customHeight="1">
      <c r="A124" s="45" t="s">
        <v>110</v>
      </c>
      <c r="B124" s="37">
        <v>-96304.87</v>
      </c>
      <c r="C124" s="37">
        <v>-122829.87</v>
      </c>
      <c r="D124" s="37">
        <v>-26525</v>
      </c>
      <c r="E124" s="39">
        <v>0</v>
      </c>
    </row>
    <row r="125" spans="1:6" ht="18" customHeight="1">
      <c r="B125" s="69">
        <f>B72+B78+B107</f>
        <v>124583896.57999997</v>
      </c>
      <c r="C125" s="69">
        <f>C72+C78+C107</f>
        <v>120493988.11</v>
      </c>
      <c r="D125" s="69">
        <f>D72+D78+D107</f>
        <v>-4089908.4699999974</v>
      </c>
      <c r="E125" s="70"/>
    </row>
    <row r="127" spans="1:6" ht="21.75" customHeight="1">
      <c r="A127" s="24" t="s">
        <v>111</v>
      </c>
      <c r="B127" s="25" t="s">
        <v>54</v>
      </c>
      <c r="C127" s="25" t="s">
        <v>55</v>
      </c>
      <c r="D127" s="25" t="s">
        <v>56</v>
      </c>
      <c r="E127" s="25" t="s">
        <v>57</v>
      </c>
    </row>
    <row r="128" spans="1:6">
      <c r="A128" s="26" t="s">
        <v>112</v>
      </c>
      <c r="B128" s="27"/>
      <c r="C128" s="27"/>
      <c r="D128" s="27"/>
      <c r="E128" s="27"/>
    </row>
    <row r="129" spans="1:5" ht="8.25" customHeight="1">
      <c r="A129" s="28"/>
      <c r="B129" s="29"/>
      <c r="C129" s="29"/>
      <c r="D129" s="29"/>
      <c r="E129" s="29"/>
    </row>
    <row r="130" spans="1:5">
      <c r="A130" s="28" t="s">
        <v>113</v>
      </c>
      <c r="B130" s="29"/>
      <c r="C130" s="71" t="s">
        <v>14</v>
      </c>
      <c r="D130" s="72"/>
      <c r="E130" s="29"/>
    </row>
    <row r="131" spans="1:5" ht="7.5" customHeight="1">
      <c r="A131" s="28"/>
      <c r="B131" s="29"/>
      <c r="C131" s="29"/>
      <c r="D131" s="29"/>
      <c r="E131" s="29"/>
    </row>
    <row r="132" spans="1:5">
      <c r="A132" s="31" t="s">
        <v>93</v>
      </c>
      <c r="B132" s="29"/>
      <c r="C132" s="29"/>
      <c r="D132" s="29"/>
      <c r="E132" s="29"/>
    </row>
    <row r="133" spans="1:5" ht="16.5" customHeight="1">
      <c r="B133" s="25">
        <f>SUM(B132:B132)</f>
        <v>0</v>
      </c>
      <c r="C133" s="25">
        <f>SUM(C132:C132)</f>
        <v>0</v>
      </c>
      <c r="D133" s="25">
        <f>SUM(D132:D132)</f>
        <v>0</v>
      </c>
      <c r="E133" s="70"/>
    </row>
    <row r="135" spans="1:5" ht="27" customHeight="1">
      <c r="A135" s="24" t="s">
        <v>114</v>
      </c>
      <c r="B135" s="25" t="s">
        <v>9</v>
      </c>
    </row>
    <row r="136" spans="1:5">
      <c r="A136" s="26" t="s">
        <v>115</v>
      </c>
      <c r="B136" s="73" t="s">
        <v>48</v>
      </c>
    </row>
    <row r="137" spans="1:5" ht="4.5" customHeight="1">
      <c r="A137" s="31"/>
      <c r="B137" s="32"/>
    </row>
    <row r="138" spans="1:5" ht="15" customHeight="1">
      <c r="B138" s="25">
        <f>SUM(B137:B137)</f>
        <v>0</v>
      </c>
    </row>
    <row r="140" spans="1:5" ht="22.5" customHeight="1">
      <c r="A140" s="74" t="s">
        <v>116</v>
      </c>
      <c r="B140" s="75" t="s">
        <v>9</v>
      </c>
      <c r="C140" s="76" t="s">
        <v>117</v>
      </c>
    </row>
    <row r="141" spans="1:5" ht="5.25" customHeight="1">
      <c r="A141" s="77"/>
      <c r="B141" s="78"/>
      <c r="C141" s="79"/>
    </row>
    <row r="142" spans="1:5">
      <c r="A142" s="80" t="s">
        <v>48</v>
      </c>
      <c r="B142" s="81"/>
      <c r="C142" s="82"/>
    </row>
    <row r="143" spans="1:5" ht="6" customHeight="1">
      <c r="A143" s="83"/>
      <c r="B143" s="84"/>
      <c r="C143" s="84"/>
    </row>
    <row r="144" spans="1:5" ht="14.25" customHeight="1">
      <c r="B144" s="25">
        <f>SUM(B143:B143)</f>
        <v>0</v>
      </c>
      <c r="C144" s="25"/>
    </row>
    <row r="146" spans="1:5">
      <c r="A146" s="18" t="s">
        <v>118</v>
      </c>
    </row>
    <row r="147" spans="1:5" ht="4.5" customHeight="1"/>
    <row r="148" spans="1:5" ht="20.25" customHeight="1">
      <c r="A148" s="74" t="s">
        <v>119</v>
      </c>
      <c r="B148" s="25" t="s">
        <v>9</v>
      </c>
      <c r="C148" s="25" t="s">
        <v>25</v>
      </c>
      <c r="D148" s="25" t="s">
        <v>26</v>
      </c>
      <c r="E148" s="25" t="s">
        <v>27</v>
      </c>
    </row>
    <row r="149" spans="1:5">
      <c r="A149" s="26" t="s">
        <v>120</v>
      </c>
      <c r="B149" s="42">
        <f>SUM(B150:B167)</f>
        <v>8249539.2000000011</v>
      </c>
      <c r="C149" s="61"/>
      <c r="D149" s="61"/>
      <c r="E149" s="61"/>
    </row>
    <row r="150" spans="1:5">
      <c r="A150" s="43" t="s">
        <v>121</v>
      </c>
      <c r="B150" s="37">
        <v>32369.759999999998</v>
      </c>
      <c r="C150" s="34"/>
      <c r="D150" s="34"/>
      <c r="E150" s="34"/>
    </row>
    <row r="151" spans="1:5">
      <c r="A151" s="43" t="s">
        <v>122</v>
      </c>
      <c r="B151" s="37">
        <v>206884.84</v>
      </c>
      <c r="C151" s="34"/>
      <c r="D151" s="34"/>
      <c r="E151" s="34"/>
    </row>
    <row r="152" spans="1:5">
      <c r="A152" s="43" t="s">
        <v>123</v>
      </c>
      <c r="B152" s="37">
        <v>3864746.31</v>
      </c>
      <c r="C152" s="34"/>
      <c r="D152" s="34"/>
      <c r="E152" s="34"/>
    </row>
    <row r="153" spans="1:5">
      <c r="A153" s="43" t="s">
        <v>124</v>
      </c>
      <c r="B153" s="37">
        <v>1516902.59</v>
      </c>
      <c r="C153" s="34"/>
      <c r="D153" s="34"/>
      <c r="E153" s="34"/>
    </row>
    <row r="154" spans="1:5">
      <c r="A154" s="43" t="s">
        <v>125</v>
      </c>
      <c r="B154" s="37">
        <v>30825.66</v>
      </c>
      <c r="C154" s="34"/>
      <c r="D154" s="34"/>
      <c r="E154" s="34"/>
    </row>
    <row r="155" spans="1:5">
      <c r="A155" s="43" t="s">
        <v>126</v>
      </c>
      <c r="B155" s="37">
        <v>15037.51</v>
      </c>
      <c r="C155" s="34"/>
      <c r="D155" s="34"/>
      <c r="E155" s="34"/>
    </row>
    <row r="156" spans="1:5">
      <c r="A156" s="43" t="s">
        <v>127</v>
      </c>
      <c r="B156" s="37">
        <v>1504.04</v>
      </c>
      <c r="C156" s="34"/>
      <c r="D156" s="34"/>
      <c r="E156" s="34"/>
    </row>
    <row r="157" spans="1:5">
      <c r="A157" s="43" t="s">
        <v>128</v>
      </c>
      <c r="B157" s="37">
        <v>32522.03</v>
      </c>
      <c r="C157" s="34"/>
      <c r="D157" s="34"/>
      <c r="E157" s="34"/>
    </row>
    <row r="158" spans="1:5">
      <c r="A158" s="43" t="s">
        <v>129</v>
      </c>
      <c r="B158" s="37">
        <v>183393.44</v>
      </c>
      <c r="C158" s="34"/>
      <c r="D158" s="34"/>
      <c r="E158" s="34"/>
    </row>
    <row r="159" spans="1:5">
      <c r="A159" s="43" t="s">
        <v>130</v>
      </c>
      <c r="B159" s="37">
        <v>65126.37</v>
      </c>
      <c r="C159" s="34"/>
      <c r="D159" s="34"/>
      <c r="E159" s="34"/>
    </row>
    <row r="160" spans="1:5">
      <c r="A160" s="43" t="s">
        <v>131</v>
      </c>
      <c r="B160" s="37">
        <v>198439.24</v>
      </c>
      <c r="C160" s="34"/>
      <c r="D160" s="34"/>
      <c r="E160" s="34"/>
    </row>
    <row r="161" spans="1:5">
      <c r="A161" s="43" t="s">
        <v>132</v>
      </c>
      <c r="B161" s="37">
        <v>65534.44</v>
      </c>
      <c r="C161" s="34"/>
      <c r="D161" s="34"/>
      <c r="E161" s="34"/>
    </row>
    <row r="162" spans="1:5">
      <c r="A162" s="43" t="s">
        <v>133</v>
      </c>
      <c r="B162" s="37">
        <v>902344.04</v>
      </c>
      <c r="C162" s="34"/>
      <c r="D162" s="34"/>
      <c r="E162" s="34"/>
    </row>
    <row r="163" spans="1:5">
      <c r="A163" s="43" t="s">
        <v>134</v>
      </c>
      <c r="B163" s="37">
        <v>30800</v>
      </c>
      <c r="C163" s="34"/>
      <c r="D163" s="34"/>
      <c r="E163" s="34"/>
    </row>
    <row r="164" spans="1:5">
      <c r="A164" s="43" t="s">
        <v>135</v>
      </c>
      <c r="B164" s="37">
        <v>209099.04</v>
      </c>
      <c r="C164" s="34"/>
      <c r="D164" s="34"/>
      <c r="E164" s="34"/>
    </row>
    <row r="165" spans="1:5">
      <c r="A165" s="43" t="s">
        <v>136</v>
      </c>
      <c r="B165" s="37">
        <v>192450.55</v>
      </c>
      <c r="C165" s="34"/>
      <c r="D165" s="34"/>
      <c r="E165" s="34"/>
    </row>
    <row r="166" spans="1:5">
      <c r="A166" s="43" t="s">
        <v>137</v>
      </c>
      <c r="B166" s="37">
        <v>23425.78</v>
      </c>
      <c r="C166" s="34"/>
      <c r="D166" s="34"/>
      <c r="E166" s="34"/>
    </row>
    <row r="167" spans="1:5">
      <c r="A167" s="43" t="s">
        <v>138</v>
      </c>
      <c r="B167" s="37">
        <v>678133.56</v>
      </c>
      <c r="C167" s="34"/>
      <c r="D167" s="34"/>
      <c r="E167" s="34"/>
    </row>
    <row r="168" spans="1:5" ht="16.5" customHeight="1">
      <c r="A168" s="85"/>
      <c r="B168" s="69">
        <f>B149</f>
        <v>8249539.2000000011</v>
      </c>
      <c r="C168" s="40">
        <f>SUM(C149:C167)</f>
        <v>0</v>
      </c>
      <c r="D168" s="40">
        <f>SUM(D149:D167)</f>
        <v>0</v>
      </c>
      <c r="E168" s="40">
        <f>SUM(E149:E167)</f>
        <v>0</v>
      </c>
    </row>
    <row r="170" spans="1:5" ht="20.25" customHeight="1">
      <c r="A170" s="74" t="s">
        <v>139</v>
      </c>
      <c r="B170" s="75" t="s">
        <v>9</v>
      </c>
      <c r="C170" s="25" t="s">
        <v>140</v>
      </c>
      <c r="D170" s="25" t="s">
        <v>117</v>
      </c>
    </row>
    <row r="171" spans="1:5">
      <c r="A171" s="86" t="s">
        <v>141</v>
      </c>
      <c r="B171" s="87"/>
      <c r="C171" s="88" t="s">
        <v>48</v>
      </c>
      <c r="D171" s="89"/>
    </row>
    <row r="172" spans="1:5" ht="5.25" customHeight="1">
      <c r="A172" s="90"/>
      <c r="B172" s="91"/>
      <c r="C172" s="92"/>
      <c r="D172" s="93"/>
    </row>
    <row r="173" spans="1:5" ht="9.75" customHeight="1">
      <c r="A173" s="94"/>
      <c r="B173" s="95"/>
      <c r="C173" s="96"/>
      <c r="D173" s="97"/>
    </row>
    <row r="174" spans="1:5" ht="16.5" customHeight="1">
      <c r="B174" s="25">
        <f>SUM(B172:B173)</f>
        <v>0</v>
      </c>
      <c r="C174" s="98"/>
      <c r="D174" s="99"/>
    </row>
    <row r="177" spans="1:4" ht="27.75" customHeight="1">
      <c r="A177" s="74" t="s">
        <v>142</v>
      </c>
      <c r="B177" s="75" t="s">
        <v>9</v>
      </c>
      <c r="C177" s="25" t="s">
        <v>140</v>
      </c>
      <c r="D177" s="25" t="s">
        <v>117</v>
      </c>
    </row>
    <row r="178" spans="1:4">
      <c r="A178" s="86" t="s">
        <v>143</v>
      </c>
      <c r="B178" s="87"/>
      <c r="C178" s="100"/>
      <c r="D178" s="89"/>
    </row>
    <row r="179" spans="1:4">
      <c r="A179" s="43" t="s">
        <v>144</v>
      </c>
      <c r="B179" s="37">
        <v>34230</v>
      </c>
      <c r="C179" s="92"/>
      <c r="D179" s="93"/>
    </row>
    <row r="180" spans="1:4" ht="6.75" customHeight="1">
      <c r="A180" s="94"/>
      <c r="B180" s="95"/>
      <c r="C180" s="96"/>
      <c r="D180" s="97"/>
    </row>
    <row r="181" spans="1:4" ht="15" customHeight="1">
      <c r="B181" s="40">
        <f>SUM(B179:B180)</f>
        <v>34230</v>
      </c>
      <c r="C181" s="98"/>
      <c r="D181" s="99"/>
    </row>
    <row r="184" spans="1:4" ht="24" customHeight="1">
      <c r="A184" s="74" t="s">
        <v>145</v>
      </c>
      <c r="B184" s="75" t="s">
        <v>9</v>
      </c>
      <c r="C184" s="25" t="s">
        <v>140</v>
      </c>
      <c r="D184" s="25" t="s">
        <v>117</v>
      </c>
    </row>
    <row r="185" spans="1:4">
      <c r="A185" s="86" t="s">
        <v>146</v>
      </c>
      <c r="B185" s="87"/>
      <c r="C185" s="88" t="s">
        <v>48</v>
      </c>
      <c r="D185" s="89"/>
    </row>
    <row r="186" spans="1:4" ht="6.75" customHeight="1">
      <c r="A186" s="90"/>
      <c r="B186" s="91"/>
      <c r="C186" s="92"/>
      <c r="D186" s="93"/>
    </row>
    <row r="187" spans="1:4" ht="6.75" customHeight="1">
      <c r="A187" s="94"/>
      <c r="B187" s="95"/>
      <c r="C187" s="96"/>
      <c r="D187" s="97"/>
    </row>
    <row r="188" spans="1:4" ht="16.5" customHeight="1">
      <c r="B188" s="25">
        <f>SUM(B186:B187)</f>
        <v>0</v>
      </c>
      <c r="C188" s="98"/>
      <c r="D188" s="99"/>
    </row>
    <row r="191" spans="1:4" ht="24" customHeight="1">
      <c r="A191" s="74" t="s">
        <v>147</v>
      </c>
      <c r="B191" s="75" t="s">
        <v>9</v>
      </c>
      <c r="C191" s="101" t="s">
        <v>140</v>
      </c>
      <c r="D191" s="101" t="s">
        <v>44</v>
      </c>
    </row>
    <row r="192" spans="1:4">
      <c r="A192" s="86" t="s">
        <v>148</v>
      </c>
      <c r="B192" s="27"/>
      <c r="C192" s="27">
        <v>0</v>
      </c>
      <c r="D192" s="27">
        <v>0</v>
      </c>
    </row>
    <row r="193" spans="1:4">
      <c r="A193" s="43" t="s">
        <v>149</v>
      </c>
      <c r="B193" s="37">
        <v>0.01</v>
      </c>
      <c r="C193" s="29">
        <v>0</v>
      </c>
      <c r="D193" s="29">
        <v>0</v>
      </c>
    </row>
    <row r="194" spans="1:4" ht="7.5" customHeight="1">
      <c r="A194" s="31"/>
      <c r="B194" s="102"/>
      <c r="C194" s="102">
        <v>0</v>
      </c>
      <c r="D194" s="102">
        <v>0</v>
      </c>
    </row>
    <row r="195" spans="1:4" ht="18.75" customHeight="1">
      <c r="B195" s="40">
        <f>SUM(B193:B194)</f>
        <v>0.01</v>
      </c>
      <c r="C195" s="98"/>
      <c r="D195" s="99"/>
    </row>
    <row r="197" spans="1:4">
      <c r="A197" s="18" t="s">
        <v>150</v>
      </c>
    </row>
    <row r="198" spans="1:4" ht="7.5" customHeight="1">
      <c r="A198" s="18"/>
    </row>
    <row r="199" spans="1:4">
      <c r="A199" s="18" t="s">
        <v>151</v>
      </c>
    </row>
    <row r="200" spans="1:4" ht="7.5" customHeight="1"/>
    <row r="201" spans="1:4" ht="24" customHeight="1">
      <c r="A201" s="103" t="s">
        <v>152</v>
      </c>
      <c r="B201" s="104" t="s">
        <v>9</v>
      </c>
      <c r="C201" s="25" t="s">
        <v>153</v>
      </c>
      <c r="D201" s="25" t="s">
        <v>44</v>
      </c>
    </row>
    <row r="202" spans="1:4">
      <c r="A202" s="26" t="s">
        <v>154</v>
      </c>
      <c r="B202" s="105">
        <f>SUM(B203:B217)</f>
        <v>7414788.6999999993</v>
      </c>
      <c r="C202" s="61"/>
      <c r="D202" s="61"/>
    </row>
    <row r="203" spans="1:4" ht="12.75" customHeight="1">
      <c r="A203" s="43" t="s">
        <v>155</v>
      </c>
      <c r="B203" s="37">
        <v>22827.59</v>
      </c>
      <c r="C203" s="34"/>
      <c r="D203" s="34"/>
    </row>
    <row r="204" spans="1:4" ht="12.75" customHeight="1">
      <c r="A204" s="43" t="s">
        <v>156</v>
      </c>
      <c r="B204" s="37">
        <v>124392.26</v>
      </c>
      <c r="C204" s="34"/>
      <c r="D204" s="34"/>
    </row>
    <row r="205" spans="1:4" ht="12.75" customHeight="1">
      <c r="A205" s="43" t="s">
        <v>157</v>
      </c>
      <c r="B205" s="37">
        <v>1979772.25</v>
      </c>
      <c r="C205" s="34"/>
      <c r="D205" s="34"/>
    </row>
    <row r="206" spans="1:4" ht="12.75" customHeight="1">
      <c r="A206" s="43" t="s">
        <v>158</v>
      </c>
      <c r="B206" s="37">
        <v>1935918</v>
      </c>
      <c r="C206" s="34"/>
      <c r="D206" s="34"/>
    </row>
    <row r="207" spans="1:4" ht="12.75" customHeight="1">
      <c r="A207" s="43" t="s">
        <v>159</v>
      </c>
      <c r="B207" s="37">
        <v>2630</v>
      </c>
      <c r="C207" s="34"/>
      <c r="D207" s="34"/>
    </row>
    <row r="208" spans="1:4" ht="12.75" customHeight="1">
      <c r="A208" s="43" t="s">
        <v>160</v>
      </c>
      <c r="B208" s="37">
        <v>116370</v>
      </c>
      <c r="C208" s="34"/>
      <c r="D208" s="34"/>
    </row>
    <row r="209" spans="1:4" ht="12.75" customHeight="1">
      <c r="A209" s="43" t="s">
        <v>161</v>
      </c>
      <c r="B209" s="37">
        <v>377656.85</v>
      </c>
      <c r="C209" s="34"/>
      <c r="D209" s="34"/>
    </row>
    <row r="210" spans="1:4" ht="12.75" customHeight="1">
      <c r="A210" s="43" t="s">
        <v>162</v>
      </c>
      <c r="B210" s="37">
        <v>537935.48</v>
      </c>
      <c r="C210" s="34"/>
      <c r="D210" s="34"/>
    </row>
    <row r="211" spans="1:4" ht="12.75" customHeight="1">
      <c r="A211" s="43" t="s">
        <v>163</v>
      </c>
      <c r="B211" s="37">
        <v>362540</v>
      </c>
      <c r="C211" s="34"/>
      <c r="D211" s="34"/>
    </row>
    <row r="212" spans="1:4" ht="12.75" customHeight="1">
      <c r="A212" s="43" t="s">
        <v>164</v>
      </c>
      <c r="B212" s="37">
        <v>305051</v>
      </c>
      <c r="C212" s="34"/>
      <c r="D212" s="34"/>
    </row>
    <row r="213" spans="1:4" ht="12.75" customHeight="1">
      <c r="A213" s="43" t="s">
        <v>165</v>
      </c>
      <c r="B213" s="37">
        <v>25770</v>
      </c>
      <c r="C213" s="34"/>
      <c r="D213" s="34"/>
    </row>
    <row r="214" spans="1:4" ht="12.75" customHeight="1">
      <c r="A214" s="43" t="s">
        <v>166</v>
      </c>
      <c r="B214" s="37">
        <v>94083</v>
      </c>
      <c r="C214" s="34"/>
      <c r="D214" s="34"/>
    </row>
    <row r="215" spans="1:4" ht="12.75" customHeight="1">
      <c r="A215" s="43" t="s">
        <v>167</v>
      </c>
      <c r="B215" s="37">
        <v>329851.33</v>
      </c>
      <c r="C215" s="34"/>
      <c r="D215" s="34"/>
    </row>
    <row r="216" spans="1:4" ht="12.75" customHeight="1">
      <c r="A216" s="43" t="s">
        <v>168</v>
      </c>
      <c r="B216" s="37">
        <v>606102.93999999994</v>
      </c>
      <c r="C216" s="34"/>
      <c r="D216" s="34"/>
    </row>
    <row r="217" spans="1:4" ht="12.75" customHeight="1">
      <c r="A217" s="43" t="s">
        <v>169</v>
      </c>
      <c r="B217" s="37">
        <v>593888</v>
      </c>
      <c r="C217" s="34"/>
      <c r="D217" s="34"/>
    </row>
    <row r="218" spans="1:4" ht="12.75" customHeight="1">
      <c r="A218" s="28" t="s">
        <v>170</v>
      </c>
      <c r="B218" s="106">
        <f>SUM(B219:B226)</f>
        <v>89881397.319999993</v>
      </c>
      <c r="C218" s="34"/>
      <c r="D218" s="34"/>
    </row>
    <row r="219" spans="1:4" ht="12.75" customHeight="1">
      <c r="A219" s="43" t="s">
        <v>171</v>
      </c>
      <c r="B219" s="37">
        <v>34745196.600000001</v>
      </c>
      <c r="C219" s="34"/>
      <c r="D219" s="34"/>
    </row>
    <row r="220" spans="1:4" ht="12.75" customHeight="1">
      <c r="A220" s="43" t="s">
        <v>172</v>
      </c>
      <c r="B220" s="37">
        <v>1498992.97</v>
      </c>
      <c r="C220" s="34"/>
      <c r="D220" s="34"/>
    </row>
    <row r="221" spans="1:4" ht="12.75" customHeight="1">
      <c r="A221" s="43" t="s">
        <v>173</v>
      </c>
      <c r="B221" s="37">
        <v>4353927.43</v>
      </c>
      <c r="C221" s="34"/>
      <c r="D221" s="34"/>
    </row>
    <row r="222" spans="1:4" ht="12.75" customHeight="1">
      <c r="A222" s="43" t="s">
        <v>174</v>
      </c>
      <c r="B222" s="37">
        <v>177349</v>
      </c>
      <c r="C222" s="34"/>
      <c r="D222" s="34"/>
    </row>
    <row r="223" spans="1:4" ht="12.75" customHeight="1">
      <c r="A223" s="43" t="s">
        <v>175</v>
      </c>
      <c r="B223" s="37">
        <v>37154986.030000001</v>
      </c>
      <c r="C223" s="34"/>
      <c r="D223" s="34"/>
    </row>
    <row r="224" spans="1:4" ht="12.75" customHeight="1">
      <c r="A224" s="43" t="s">
        <v>176</v>
      </c>
      <c r="B224" s="37">
        <v>2051233.32</v>
      </c>
      <c r="C224" s="34"/>
      <c r="D224" s="34"/>
    </row>
    <row r="225" spans="1:4" ht="12.75" customHeight="1">
      <c r="A225" s="43" t="s">
        <v>177</v>
      </c>
      <c r="B225" s="37">
        <v>9357595.9700000007</v>
      </c>
      <c r="C225" s="34"/>
      <c r="D225" s="34"/>
    </row>
    <row r="226" spans="1:4" ht="12.75" customHeight="1">
      <c r="A226" s="43" t="s">
        <v>178</v>
      </c>
      <c r="B226" s="37">
        <v>542116</v>
      </c>
      <c r="C226" s="39"/>
      <c r="D226" s="39"/>
    </row>
    <row r="227" spans="1:4" ht="15.75" customHeight="1">
      <c r="A227" s="85"/>
      <c r="B227" s="40">
        <f>B202+B218</f>
        <v>97296186.019999996</v>
      </c>
      <c r="C227" s="98"/>
      <c r="D227" s="99"/>
    </row>
    <row r="230" spans="1:4" ht="24.75" customHeight="1">
      <c r="A230" s="103" t="s">
        <v>179</v>
      </c>
      <c r="B230" s="104" t="s">
        <v>9</v>
      </c>
      <c r="C230" s="25" t="s">
        <v>153</v>
      </c>
      <c r="D230" s="25" t="s">
        <v>44</v>
      </c>
    </row>
    <row r="231" spans="1:4" ht="12.75" customHeight="1">
      <c r="A231" s="26" t="s">
        <v>180</v>
      </c>
      <c r="B231" s="105">
        <f>SUM(B232:B234)</f>
        <v>1187022.68</v>
      </c>
      <c r="C231" s="61"/>
      <c r="D231" s="61"/>
    </row>
    <row r="232" spans="1:4" ht="12.75" customHeight="1">
      <c r="A232" s="43" t="s">
        <v>181</v>
      </c>
      <c r="B232" s="37">
        <v>498432.32</v>
      </c>
      <c r="C232" s="34"/>
      <c r="D232" s="34"/>
    </row>
    <row r="233" spans="1:4" ht="12.75" customHeight="1">
      <c r="A233" s="43" t="s">
        <v>182</v>
      </c>
      <c r="B233" s="37">
        <v>688589.1</v>
      </c>
      <c r="C233" s="34"/>
      <c r="D233" s="34"/>
    </row>
    <row r="234" spans="1:4" ht="12.75" customHeight="1">
      <c r="A234" s="43" t="s">
        <v>183</v>
      </c>
      <c r="B234" s="37">
        <v>1.26</v>
      </c>
      <c r="C234" s="34"/>
      <c r="D234" s="34"/>
    </row>
    <row r="235" spans="1:4" ht="12.75" customHeight="1">
      <c r="A235" s="31"/>
      <c r="B235" s="39"/>
      <c r="C235" s="39"/>
      <c r="D235" s="39"/>
    </row>
    <row r="236" spans="1:4" ht="16.5" customHeight="1">
      <c r="B236" s="40">
        <f>B231</f>
        <v>1187022.68</v>
      </c>
      <c r="C236" s="98"/>
      <c r="D236" s="99"/>
    </row>
    <row r="239" spans="1:4">
      <c r="A239" s="18" t="s">
        <v>184</v>
      </c>
    </row>
    <row r="241" spans="1:4" ht="26.25" customHeight="1">
      <c r="A241" s="107" t="s">
        <v>185</v>
      </c>
      <c r="B241" s="104" t="s">
        <v>9</v>
      </c>
      <c r="C241" s="25" t="s">
        <v>186</v>
      </c>
      <c r="D241" s="25" t="s">
        <v>187</v>
      </c>
    </row>
    <row r="242" spans="1:4">
      <c r="A242" s="43" t="s">
        <v>188</v>
      </c>
      <c r="B242" s="37"/>
      <c r="C242" s="61"/>
      <c r="D242" s="61">
        <v>0</v>
      </c>
    </row>
    <row r="243" spans="1:4" ht="12.75" customHeight="1">
      <c r="A243" s="43" t="s">
        <v>189</v>
      </c>
      <c r="B243" s="37">
        <v>14588454.689999999</v>
      </c>
      <c r="C243" s="108">
        <f t="shared" ref="C243:C306" si="1">B243/$B$350</f>
        <v>0.1391148407862311</v>
      </c>
      <c r="D243" s="34"/>
    </row>
    <row r="244" spans="1:4" ht="12.75" customHeight="1">
      <c r="A244" s="43" t="s">
        <v>190</v>
      </c>
      <c r="B244" s="37">
        <v>3047282.07</v>
      </c>
      <c r="C244" s="108">
        <f t="shared" si="1"/>
        <v>2.9058743301260972E-2</v>
      </c>
      <c r="D244" s="34"/>
    </row>
    <row r="245" spans="1:4" ht="12.75" customHeight="1">
      <c r="A245" s="45" t="s">
        <v>191</v>
      </c>
      <c r="B245" s="63">
        <v>23031313.899999999</v>
      </c>
      <c r="C245" s="109">
        <f t="shared" si="1"/>
        <v>0.21962556243139766</v>
      </c>
      <c r="D245" s="39"/>
    </row>
    <row r="246" spans="1:4" ht="12.75" customHeight="1">
      <c r="A246" s="65" t="s">
        <v>192</v>
      </c>
      <c r="B246" s="66">
        <v>538701.80000000005</v>
      </c>
      <c r="C246" s="110">
        <f t="shared" si="1"/>
        <v>5.1370358773932699E-3</v>
      </c>
      <c r="D246" s="61"/>
    </row>
    <row r="247" spans="1:4" ht="12.75" customHeight="1">
      <c r="A247" s="43" t="s">
        <v>193</v>
      </c>
      <c r="B247" s="37">
        <v>8048836.2400000002</v>
      </c>
      <c r="C247" s="108">
        <f t="shared" si="1"/>
        <v>7.6753336514084697E-2</v>
      </c>
      <c r="D247" s="34"/>
    </row>
    <row r="248" spans="1:4" ht="12.75" customHeight="1">
      <c r="A248" s="43" t="s">
        <v>194</v>
      </c>
      <c r="B248" s="37">
        <v>7921630.1100000003</v>
      </c>
      <c r="C248" s="108">
        <f t="shared" si="1"/>
        <v>7.5540304640728501E-2</v>
      </c>
      <c r="D248" s="34"/>
    </row>
    <row r="249" spans="1:4" ht="12.75" customHeight="1">
      <c r="A249" s="43" t="s">
        <v>195</v>
      </c>
      <c r="B249" s="37">
        <v>1362328.05</v>
      </c>
      <c r="C249" s="108">
        <f t="shared" si="1"/>
        <v>1.2991098358366749E-2</v>
      </c>
      <c r="D249" s="34"/>
    </row>
    <row r="250" spans="1:4" ht="12.75" customHeight="1">
      <c r="A250" s="43" t="s">
        <v>196</v>
      </c>
      <c r="B250" s="37">
        <v>547506.69999999995</v>
      </c>
      <c r="C250" s="108">
        <f t="shared" si="1"/>
        <v>5.2209990035548305E-3</v>
      </c>
      <c r="D250" s="34"/>
    </row>
    <row r="251" spans="1:4" ht="12.75" customHeight="1">
      <c r="A251" s="43" t="s">
        <v>197</v>
      </c>
      <c r="B251" s="37">
        <v>1200925.51</v>
      </c>
      <c r="C251" s="108">
        <f t="shared" si="1"/>
        <v>1.1451971073693851E-2</v>
      </c>
      <c r="D251" s="34"/>
    </row>
    <row r="252" spans="1:4" ht="12.75" customHeight="1">
      <c r="A252" s="43" t="s">
        <v>198</v>
      </c>
      <c r="B252" s="37">
        <v>688589.1</v>
      </c>
      <c r="C252" s="108">
        <f t="shared" si="1"/>
        <v>6.5663543568667149E-3</v>
      </c>
      <c r="D252" s="34"/>
    </row>
    <row r="253" spans="1:4" ht="12.75" customHeight="1">
      <c r="A253" s="43" t="s">
        <v>199</v>
      </c>
      <c r="B253" s="37">
        <v>1940842.03</v>
      </c>
      <c r="C253" s="108">
        <f t="shared" si="1"/>
        <v>1.850778137452443E-2</v>
      </c>
      <c r="D253" s="34"/>
    </row>
    <row r="254" spans="1:4" ht="12.75" customHeight="1">
      <c r="A254" s="43" t="s">
        <v>200</v>
      </c>
      <c r="B254" s="37">
        <v>154796.17000000001</v>
      </c>
      <c r="C254" s="108">
        <f t="shared" si="1"/>
        <v>1.4761292406542319E-3</v>
      </c>
      <c r="D254" s="34"/>
    </row>
    <row r="255" spans="1:4" ht="12.75" customHeight="1">
      <c r="A255" s="43" t="s">
        <v>201</v>
      </c>
      <c r="B255" s="37">
        <v>11386924.939999999</v>
      </c>
      <c r="C255" s="108">
        <f t="shared" si="1"/>
        <v>0.10858519862002355</v>
      </c>
      <c r="D255" s="34"/>
    </row>
    <row r="256" spans="1:4" ht="12.75" customHeight="1">
      <c r="A256" s="43" t="s">
        <v>202</v>
      </c>
      <c r="B256" s="37">
        <v>695967.43</v>
      </c>
      <c r="C256" s="108">
        <f t="shared" si="1"/>
        <v>6.6367137763549133E-3</v>
      </c>
      <c r="D256" s="34"/>
    </row>
    <row r="257" spans="1:4" ht="12.75" customHeight="1">
      <c r="A257" s="43" t="s">
        <v>203</v>
      </c>
      <c r="B257" s="37">
        <v>286488.45</v>
      </c>
      <c r="C257" s="108">
        <f t="shared" si="1"/>
        <v>2.7319408364865089E-3</v>
      </c>
      <c r="D257" s="34"/>
    </row>
    <row r="258" spans="1:4" ht="12.75" customHeight="1">
      <c r="A258" s="43" t="s">
        <v>204</v>
      </c>
      <c r="B258" s="37">
        <v>86454.8</v>
      </c>
      <c r="C258" s="108">
        <f t="shared" si="1"/>
        <v>8.2442904288209111E-4</v>
      </c>
      <c r="D258" s="34"/>
    </row>
    <row r="259" spans="1:4" ht="12.75" customHeight="1">
      <c r="A259" s="43" t="s">
        <v>205</v>
      </c>
      <c r="B259" s="37">
        <v>279819.25</v>
      </c>
      <c r="C259" s="108">
        <f t="shared" si="1"/>
        <v>2.6683436484438638E-3</v>
      </c>
      <c r="D259" s="34"/>
    </row>
    <row r="260" spans="1:4" ht="12.75" customHeight="1">
      <c r="A260" s="43" t="s">
        <v>206</v>
      </c>
      <c r="B260" s="37">
        <v>542121.79</v>
      </c>
      <c r="C260" s="108">
        <f t="shared" si="1"/>
        <v>5.1696487465730766E-3</v>
      </c>
      <c r="D260" s="34"/>
    </row>
    <row r="261" spans="1:4" ht="12.75" customHeight="1">
      <c r="A261" s="43" t="s">
        <v>207</v>
      </c>
      <c r="B261" s="37">
        <v>255763.03</v>
      </c>
      <c r="C261" s="108">
        <f t="shared" si="1"/>
        <v>2.4389446280313359E-3</v>
      </c>
      <c r="D261" s="34"/>
    </row>
    <row r="262" spans="1:4" ht="12.75" customHeight="1">
      <c r="A262" s="43" t="s">
        <v>208</v>
      </c>
      <c r="B262" s="37">
        <v>5292</v>
      </c>
      <c r="C262" s="108">
        <f t="shared" si="1"/>
        <v>5.0464271445102252E-5</v>
      </c>
      <c r="D262" s="34"/>
    </row>
    <row r="263" spans="1:4" ht="12.75" customHeight="1">
      <c r="A263" s="43" t="s">
        <v>209</v>
      </c>
      <c r="B263" s="37">
        <v>488992.58</v>
      </c>
      <c r="C263" s="108">
        <f t="shared" si="1"/>
        <v>4.6630110150719722E-3</v>
      </c>
      <c r="D263" s="34"/>
    </row>
    <row r="264" spans="1:4" ht="12.75" customHeight="1">
      <c r="A264" s="43" t="s">
        <v>210</v>
      </c>
      <c r="B264" s="37">
        <v>17840.8</v>
      </c>
      <c r="C264" s="108">
        <f t="shared" si="1"/>
        <v>1.7012905782270979E-4</v>
      </c>
      <c r="D264" s="34"/>
    </row>
    <row r="265" spans="1:4" ht="12.75" customHeight="1">
      <c r="A265" s="43" t="s">
        <v>211</v>
      </c>
      <c r="B265" s="37">
        <v>14582.35</v>
      </c>
      <c r="C265" s="108">
        <f t="shared" si="1"/>
        <v>1.3905662673988791E-4</v>
      </c>
      <c r="D265" s="34"/>
    </row>
    <row r="266" spans="1:4" ht="12.75" customHeight="1">
      <c r="A266" s="43" t="s">
        <v>212</v>
      </c>
      <c r="B266" s="37">
        <v>13105.04</v>
      </c>
      <c r="C266" s="108">
        <f t="shared" si="1"/>
        <v>1.2496906573297863E-4</v>
      </c>
      <c r="D266" s="34"/>
    </row>
    <row r="267" spans="1:4" ht="12.75" customHeight="1">
      <c r="A267" s="43" t="s">
        <v>213</v>
      </c>
      <c r="B267" s="37">
        <v>8254.65</v>
      </c>
      <c r="C267" s="108">
        <f t="shared" si="1"/>
        <v>7.8715967173906509E-5</v>
      </c>
      <c r="D267" s="34"/>
    </row>
    <row r="268" spans="1:4" ht="12.75" customHeight="1">
      <c r="A268" s="43" t="s">
        <v>214</v>
      </c>
      <c r="B268" s="37">
        <v>3342.4</v>
      </c>
      <c r="C268" s="108">
        <f t="shared" si="1"/>
        <v>3.1872974466762995E-5</v>
      </c>
      <c r="D268" s="34"/>
    </row>
    <row r="269" spans="1:4" ht="12.75" customHeight="1">
      <c r="A269" s="43" t="s">
        <v>215</v>
      </c>
      <c r="B269" s="37">
        <v>35180.69</v>
      </c>
      <c r="C269" s="108">
        <f t="shared" si="1"/>
        <v>3.3548146065494984E-4</v>
      </c>
      <c r="D269" s="34"/>
    </row>
    <row r="270" spans="1:4" ht="12.75" customHeight="1">
      <c r="A270" s="43" t="s">
        <v>216</v>
      </c>
      <c r="B270" s="37">
        <v>314145.75</v>
      </c>
      <c r="C270" s="108">
        <f t="shared" si="1"/>
        <v>2.995679592087156E-3</v>
      </c>
      <c r="D270" s="34"/>
    </row>
    <row r="271" spans="1:4" ht="12.75" customHeight="1">
      <c r="A271" s="43" t="s">
        <v>217</v>
      </c>
      <c r="B271" s="37">
        <v>28844.69</v>
      </c>
      <c r="C271" s="108">
        <f t="shared" si="1"/>
        <v>2.7506165266625595E-4</v>
      </c>
      <c r="D271" s="34"/>
    </row>
    <row r="272" spans="1:4" ht="12.75" customHeight="1">
      <c r="A272" s="43" t="s">
        <v>218</v>
      </c>
      <c r="B272" s="37">
        <v>34609.449999999997</v>
      </c>
      <c r="C272" s="108">
        <f t="shared" si="1"/>
        <v>3.3003414198142368E-4</v>
      </c>
      <c r="D272" s="34"/>
    </row>
    <row r="273" spans="1:4" ht="12.75" customHeight="1">
      <c r="A273" s="43" t="s">
        <v>219</v>
      </c>
      <c r="B273" s="37">
        <v>103492.64</v>
      </c>
      <c r="C273" s="108">
        <f t="shared" si="1"/>
        <v>9.869011106444156E-4</v>
      </c>
      <c r="D273" s="34"/>
    </row>
    <row r="274" spans="1:4" ht="12.75" customHeight="1">
      <c r="A274" s="43" t="s">
        <v>220</v>
      </c>
      <c r="B274" s="37">
        <v>9699.1299999999992</v>
      </c>
      <c r="C274" s="108">
        <f t="shared" si="1"/>
        <v>9.2490462793147124E-5</v>
      </c>
      <c r="D274" s="34"/>
    </row>
    <row r="275" spans="1:4" ht="12.75" customHeight="1">
      <c r="A275" s="43" t="s">
        <v>221</v>
      </c>
      <c r="B275" s="37">
        <v>33366.620000000003</v>
      </c>
      <c r="C275" s="108">
        <f t="shared" si="1"/>
        <v>3.1818257159591418E-4</v>
      </c>
      <c r="D275" s="34"/>
    </row>
    <row r="276" spans="1:4" ht="12.75" customHeight="1">
      <c r="A276" s="43" t="s">
        <v>222</v>
      </c>
      <c r="B276" s="37">
        <v>23241.72</v>
      </c>
      <c r="C276" s="108">
        <f t="shared" si="1"/>
        <v>2.216319854367086E-4</v>
      </c>
      <c r="D276" s="34"/>
    </row>
    <row r="277" spans="1:4" ht="12.75" customHeight="1">
      <c r="A277" s="43" t="s">
        <v>223</v>
      </c>
      <c r="B277" s="37">
        <v>35092.75</v>
      </c>
      <c r="C277" s="108">
        <f t="shared" si="1"/>
        <v>3.3464286881237947E-4</v>
      </c>
      <c r="D277" s="34"/>
    </row>
    <row r="278" spans="1:4" ht="12.75" customHeight="1">
      <c r="A278" s="43" t="s">
        <v>224</v>
      </c>
      <c r="B278" s="37">
        <v>158591.62</v>
      </c>
      <c r="C278" s="108">
        <f t="shared" si="1"/>
        <v>1.5123224793270043E-3</v>
      </c>
      <c r="D278" s="34"/>
    </row>
    <row r="279" spans="1:4" ht="12.75" customHeight="1">
      <c r="A279" s="43" t="s">
        <v>225</v>
      </c>
      <c r="B279" s="37">
        <v>1385055.81</v>
      </c>
      <c r="C279" s="108">
        <f t="shared" si="1"/>
        <v>1.3207829244606192E-2</v>
      </c>
      <c r="D279" s="34"/>
    </row>
    <row r="280" spans="1:4" ht="12.75" customHeight="1">
      <c r="A280" s="43" t="s">
        <v>226</v>
      </c>
      <c r="B280" s="37">
        <v>98003.58</v>
      </c>
      <c r="C280" s="108">
        <f t="shared" si="1"/>
        <v>9.3455768399693768E-4</v>
      </c>
      <c r="D280" s="34"/>
    </row>
    <row r="281" spans="1:4" ht="12.75" customHeight="1">
      <c r="A281" s="43" t="s">
        <v>227</v>
      </c>
      <c r="B281" s="37">
        <v>35262.720000000001</v>
      </c>
      <c r="C281" s="108">
        <f t="shared" si="1"/>
        <v>3.3626369500616709E-4</v>
      </c>
      <c r="D281" s="34"/>
    </row>
    <row r="282" spans="1:4" ht="12.75" customHeight="1">
      <c r="A282" s="43" t="s">
        <v>228</v>
      </c>
      <c r="B282" s="37">
        <v>22386.66</v>
      </c>
      <c r="C282" s="108">
        <f t="shared" si="1"/>
        <v>2.1347817214459802E-4</v>
      </c>
      <c r="D282" s="34"/>
    </row>
    <row r="283" spans="1:4" ht="12.75" customHeight="1">
      <c r="A283" s="43" t="s">
        <v>229</v>
      </c>
      <c r="B283" s="37">
        <v>1709.7</v>
      </c>
      <c r="C283" s="108">
        <f t="shared" si="1"/>
        <v>1.6303621483312797E-5</v>
      </c>
      <c r="D283" s="34"/>
    </row>
    <row r="284" spans="1:4" ht="12.75" customHeight="1">
      <c r="A284" s="43" t="s">
        <v>230</v>
      </c>
      <c r="B284" s="37">
        <v>199027.13</v>
      </c>
      <c r="C284" s="108">
        <f t="shared" si="1"/>
        <v>1.8979136646371229E-3</v>
      </c>
      <c r="D284" s="34"/>
    </row>
    <row r="285" spans="1:4" ht="12.75" customHeight="1">
      <c r="A285" s="43" t="s">
        <v>231</v>
      </c>
      <c r="B285" s="37">
        <v>26821.32</v>
      </c>
      <c r="C285" s="108">
        <f t="shared" si="1"/>
        <v>2.5576688832123015E-4</v>
      </c>
      <c r="D285" s="34"/>
    </row>
    <row r="286" spans="1:4" ht="12.75" customHeight="1">
      <c r="A286" s="43" t="s">
        <v>232</v>
      </c>
      <c r="B286" s="37">
        <v>908.6</v>
      </c>
      <c r="C286" s="108">
        <f t="shared" si="1"/>
        <v>8.6643682983786673E-6</v>
      </c>
      <c r="D286" s="34"/>
    </row>
    <row r="287" spans="1:4" ht="12.75" customHeight="1">
      <c r="A287" s="43" t="s">
        <v>233</v>
      </c>
      <c r="B287" s="37">
        <v>71828.429999999993</v>
      </c>
      <c r="C287" s="108">
        <f t="shared" si="1"/>
        <v>6.8495264342319077E-4</v>
      </c>
      <c r="D287" s="34"/>
    </row>
    <row r="288" spans="1:4" ht="12.75" customHeight="1">
      <c r="A288" s="43" t="s">
        <v>234</v>
      </c>
      <c r="B288" s="37">
        <v>16384.439999999999</v>
      </c>
      <c r="C288" s="108">
        <f t="shared" si="1"/>
        <v>1.5624127506349037E-4</v>
      </c>
      <c r="D288" s="34"/>
    </row>
    <row r="289" spans="1:4" ht="12.75" customHeight="1">
      <c r="A289" s="43" t="s">
        <v>235</v>
      </c>
      <c r="B289" s="37">
        <v>48348.47</v>
      </c>
      <c r="C289" s="108">
        <f t="shared" si="1"/>
        <v>4.6104881217599826E-4</v>
      </c>
      <c r="D289" s="34"/>
    </row>
    <row r="290" spans="1:4" ht="12.75" customHeight="1">
      <c r="A290" s="43" t="s">
        <v>236</v>
      </c>
      <c r="B290" s="37">
        <v>1232265.75</v>
      </c>
      <c r="C290" s="108">
        <f t="shared" si="1"/>
        <v>1.1750830177721563E-2</v>
      </c>
      <c r="D290" s="34"/>
    </row>
    <row r="291" spans="1:4" ht="12.75" customHeight="1">
      <c r="A291" s="43" t="s">
        <v>237</v>
      </c>
      <c r="B291" s="37">
        <v>9292.7099999999991</v>
      </c>
      <c r="C291" s="108">
        <f t="shared" si="1"/>
        <v>8.8614860147508709E-5</v>
      </c>
      <c r="D291" s="34"/>
    </row>
    <row r="292" spans="1:4" ht="12.75" customHeight="1">
      <c r="A292" s="43" t="s">
        <v>238</v>
      </c>
      <c r="B292" s="37">
        <v>190116.53</v>
      </c>
      <c r="C292" s="108">
        <f t="shared" si="1"/>
        <v>1.8129425880802957E-3</v>
      </c>
      <c r="D292" s="34"/>
    </row>
    <row r="293" spans="1:4" ht="12.75" customHeight="1">
      <c r="A293" s="43" t="s">
        <v>239</v>
      </c>
      <c r="B293" s="37">
        <v>18504.53</v>
      </c>
      <c r="C293" s="108">
        <f t="shared" si="1"/>
        <v>1.7645835693197995E-4</v>
      </c>
      <c r="D293" s="34"/>
    </row>
    <row r="294" spans="1:4" ht="12.75" customHeight="1">
      <c r="A294" s="43" t="s">
        <v>240</v>
      </c>
      <c r="B294" s="37">
        <v>1427339.53</v>
      </c>
      <c r="C294" s="108">
        <f t="shared" si="1"/>
        <v>1.3611044876463467E-2</v>
      </c>
      <c r="D294" s="34"/>
    </row>
    <row r="295" spans="1:4" ht="12.75" customHeight="1">
      <c r="A295" s="43" t="s">
        <v>241</v>
      </c>
      <c r="B295" s="37">
        <v>3844.57</v>
      </c>
      <c r="C295" s="108">
        <f t="shared" si="1"/>
        <v>3.666164475995782E-5</v>
      </c>
      <c r="D295" s="34"/>
    </row>
    <row r="296" spans="1:4" ht="12.75" customHeight="1">
      <c r="A296" s="43" t="s">
        <v>242</v>
      </c>
      <c r="B296" s="37">
        <v>23200</v>
      </c>
      <c r="C296" s="108">
        <f t="shared" si="1"/>
        <v>2.2123414541314667E-4</v>
      </c>
      <c r="D296" s="34"/>
    </row>
    <row r="297" spans="1:4" ht="12.75" customHeight="1">
      <c r="A297" s="45" t="s">
        <v>243</v>
      </c>
      <c r="B297" s="63">
        <v>258270</v>
      </c>
      <c r="C297" s="109">
        <f t="shared" si="1"/>
        <v>2.4628509799936808E-3</v>
      </c>
      <c r="D297" s="39"/>
    </row>
    <row r="298" spans="1:4" ht="12.75" customHeight="1">
      <c r="A298" s="65" t="s">
        <v>244</v>
      </c>
      <c r="B298" s="66">
        <v>75860.600000000006</v>
      </c>
      <c r="C298" s="110">
        <f t="shared" si="1"/>
        <v>7.2340323325554125E-4</v>
      </c>
      <c r="D298" s="61"/>
    </row>
    <row r="299" spans="1:4" ht="12.75" customHeight="1">
      <c r="A299" s="43" t="s">
        <v>245</v>
      </c>
      <c r="B299" s="37">
        <v>262956</v>
      </c>
      <c r="C299" s="108">
        <f t="shared" si="1"/>
        <v>2.5075364629853188E-3</v>
      </c>
      <c r="D299" s="34"/>
    </row>
    <row r="300" spans="1:4" ht="12.75" customHeight="1">
      <c r="A300" s="43" t="s">
        <v>246</v>
      </c>
      <c r="B300" s="37">
        <v>53949.05</v>
      </c>
      <c r="C300" s="108">
        <f t="shared" si="1"/>
        <v>5.1445568847418622E-4</v>
      </c>
      <c r="D300" s="34"/>
    </row>
    <row r="301" spans="1:4" ht="12.75" customHeight="1">
      <c r="A301" s="43" t="s">
        <v>247</v>
      </c>
      <c r="B301" s="37">
        <v>148830</v>
      </c>
      <c r="C301" s="108">
        <f t="shared" si="1"/>
        <v>1.4192361147344233E-3</v>
      </c>
      <c r="D301" s="34"/>
    </row>
    <row r="302" spans="1:4" ht="12.75" customHeight="1">
      <c r="A302" s="43" t="s">
        <v>248</v>
      </c>
      <c r="B302" s="37">
        <v>532651.41</v>
      </c>
      <c r="C302" s="108">
        <f t="shared" si="1"/>
        <v>5.0793396333817936E-3</v>
      </c>
      <c r="D302" s="34"/>
    </row>
    <row r="303" spans="1:4" ht="12.75" customHeight="1">
      <c r="A303" s="43" t="s">
        <v>249</v>
      </c>
      <c r="B303" s="37">
        <v>582364.15</v>
      </c>
      <c r="C303" s="108">
        <f t="shared" si="1"/>
        <v>5.5533980622630846E-3</v>
      </c>
      <c r="D303" s="34"/>
    </row>
    <row r="304" spans="1:4" ht="12.75" customHeight="1">
      <c r="A304" s="43" t="s">
        <v>250</v>
      </c>
      <c r="B304" s="37">
        <v>2749318.04</v>
      </c>
      <c r="C304" s="108">
        <f t="shared" si="1"/>
        <v>2.6217371855532218E-2</v>
      </c>
      <c r="D304" s="34"/>
    </row>
    <row r="305" spans="1:4" ht="12.75" customHeight="1">
      <c r="A305" s="43" t="s">
        <v>251</v>
      </c>
      <c r="B305" s="37">
        <v>113699.62</v>
      </c>
      <c r="C305" s="108">
        <f t="shared" si="1"/>
        <v>1.0842344079525655E-3</v>
      </c>
      <c r="D305" s="34"/>
    </row>
    <row r="306" spans="1:4" ht="12.75" customHeight="1">
      <c r="A306" s="43" t="s">
        <v>252</v>
      </c>
      <c r="B306" s="37">
        <v>13008.8</v>
      </c>
      <c r="C306" s="108">
        <f t="shared" si="1"/>
        <v>1.2405132546769579E-4</v>
      </c>
      <c r="D306" s="34"/>
    </row>
    <row r="307" spans="1:4" ht="12.75" customHeight="1">
      <c r="A307" s="43" t="s">
        <v>253</v>
      </c>
      <c r="B307" s="37">
        <v>377953.79</v>
      </c>
      <c r="C307" s="108">
        <f t="shared" ref="C307:C349" si="2">B307/$B$350</f>
        <v>3.6041501610478404E-3</v>
      </c>
      <c r="D307" s="34"/>
    </row>
    <row r="308" spans="1:4" ht="12.75" customHeight="1">
      <c r="A308" s="43" t="s">
        <v>254</v>
      </c>
      <c r="B308" s="37">
        <v>527784.5</v>
      </c>
      <c r="C308" s="108">
        <f t="shared" si="2"/>
        <v>5.0329290008536602E-3</v>
      </c>
      <c r="D308" s="34"/>
    </row>
    <row r="309" spans="1:4" ht="12.75" customHeight="1">
      <c r="A309" s="43" t="s">
        <v>255</v>
      </c>
      <c r="B309" s="37">
        <v>41622.22</v>
      </c>
      <c r="C309" s="108">
        <f t="shared" si="2"/>
        <v>3.9690759792663718E-4</v>
      </c>
      <c r="D309" s="34"/>
    </row>
    <row r="310" spans="1:4" ht="12.75" customHeight="1">
      <c r="A310" s="43" t="s">
        <v>256</v>
      </c>
      <c r="B310" s="37">
        <v>161720.60999999999</v>
      </c>
      <c r="C310" s="108">
        <f t="shared" si="2"/>
        <v>1.5421603857346026E-3</v>
      </c>
      <c r="D310" s="34"/>
    </row>
    <row r="311" spans="1:4" ht="12.75" customHeight="1">
      <c r="A311" s="43" t="s">
        <v>257</v>
      </c>
      <c r="B311" s="37">
        <v>470681</v>
      </c>
      <c r="C311" s="108">
        <f t="shared" si="2"/>
        <v>4.488392620569194E-3</v>
      </c>
      <c r="D311" s="34"/>
    </row>
    <row r="312" spans="1:4" ht="12.75" customHeight="1">
      <c r="A312" s="43" t="s">
        <v>258</v>
      </c>
      <c r="B312" s="37">
        <v>226420.63</v>
      </c>
      <c r="C312" s="108">
        <f t="shared" si="2"/>
        <v>2.1591368354291502E-3</v>
      </c>
      <c r="D312" s="34"/>
    </row>
    <row r="313" spans="1:4" ht="12.75" customHeight="1">
      <c r="A313" s="43" t="s">
        <v>259</v>
      </c>
      <c r="B313" s="37">
        <v>1676407.89</v>
      </c>
      <c r="C313" s="108">
        <f t="shared" si="2"/>
        <v>1.598614943568993E-2</v>
      </c>
      <c r="D313" s="34"/>
    </row>
    <row r="314" spans="1:4" ht="12.75" customHeight="1">
      <c r="A314" s="43" t="s">
        <v>260</v>
      </c>
      <c r="B314" s="37">
        <v>454822.99</v>
      </c>
      <c r="C314" s="108">
        <f t="shared" si="2"/>
        <v>4.3371713580561272E-3</v>
      </c>
      <c r="D314" s="34"/>
    </row>
    <row r="315" spans="1:4" ht="12.75" customHeight="1">
      <c r="A315" s="43" t="s">
        <v>261</v>
      </c>
      <c r="B315" s="37">
        <v>240560.67</v>
      </c>
      <c r="C315" s="108">
        <f t="shared" si="2"/>
        <v>2.2939756141148273E-3</v>
      </c>
      <c r="D315" s="34"/>
    </row>
    <row r="316" spans="1:4" ht="12.75" customHeight="1">
      <c r="A316" s="43" t="s">
        <v>262</v>
      </c>
      <c r="B316" s="37">
        <v>38838.19</v>
      </c>
      <c r="C316" s="108">
        <f t="shared" si="2"/>
        <v>3.7035921439842329E-4</v>
      </c>
      <c r="D316" s="34"/>
    </row>
    <row r="317" spans="1:4" ht="12.75" customHeight="1">
      <c r="A317" s="43" t="s">
        <v>263</v>
      </c>
      <c r="B317" s="37">
        <v>30000</v>
      </c>
      <c r="C317" s="108">
        <f t="shared" si="2"/>
        <v>2.8607863631010345E-4</v>
      </c>
      <c r="D317" s="34"/>
    </row>
    <row r="318" spans="1:4" ht="12.75" customHeight="1">
      <c r="A318" s="43" t="s">
        <v>264</v>
      </c>
      <c r="B318" s="37">
        <v>16372.88</v>
      </c>
      <c r="C318" s="108">
        <f t="shared" si="2"/>
        <v>1.5613103942896554E-4</v>
      </c>
      <c r="D318" s="34"/>
    </row>
    <row r="319" spans="1:4" ht="12.75" customHeight="1">
      <c r="A319" s="43" t="s">
        <v>265</v>
      </c>
      <c r="B319" s="37">
        <v>67089.09</v>
      </c>
      <c r="C319" s="108">
        <f t="shared" si="2"/>
        <v>6.3975851261619324E-4</v>
      </c>
      <c r="D319" s="34"/>
    </row>
    <row r="320" spans="1:4" ht="12.75" customHeight="1">
      <c r="A320" s="43" t="s">
        <v>266</v>
      </c>
      <c r="B320" s="37">
        <v>697628.25</v>
      </c>
      <c r="C320" s="108">
        <f t="shared" si="2"/>
        <v>6.652551280380131E-3</v>
      </c>
      <c r="D320" s="34"/>
    </row>
    <row r="321" spans="1:4" ht="12.75" customHeight="1">
      <c r="A321" s="43" t="s">
        <v>267</v>
      </c>
      <c r="B321" s="37">
        <v>75927.509999999995</v>
      </c>
      <c r="C321" s="108">
        <f t="shared" si="2"/>
        <v>7.2404128397405806E-4</v>
      </c>
      <c r="D321" s="34"/>
    </row>
    <row r="322" spans="1:4" ht="12.75" customHeight="1">
      <c r="A322" s="43" t="s">
        <v>268</v>
      </c>
      <c r="B322" s="37">
        <v>5112.26</v>
      </c>
      <c r="C322" s="108">
        <f t="shared" si="2"/>
        <v>4.8750278975422989E-5</v>
      </c>
      <c r="D322" s="34"/>
    </row>
    <row r="323" spans="1:4" ht="12.75" customHeight="1">
      <c r="A323" s="43" t="s">
        <v>269</v>
      </c>
      <c r="B323" s="37">
        <v>17000</v>
      </c>
      <c r="C323" s="108">
        <f t="shared" si="2"/>
        <v>1.6211122724239197E-4</v>
      </c>
      <c r="D323" s="34"/>
    </row>
    <row r="324" spans="1:4" ht="12.75" customHeight="1">
      <c r="A324" s="43" t="s">
        <v>270</v>
      </c>
      <c r="B324" s="37">
        <v>1060961.8999999999</v>
      </c>
      <c r="C324" s="108">
        <f t="shared" si="2"/>
        <v>1.0117284450965878E-2</v>
      </c>
      <c r="D324" s="34"/>
    </row>
    <row r="325" spans="1:4" ht="12.75" customHeight="1">
      <c r="A325" s="43" t="s">
        <v>271</v>
      </c>
      <c r="B325" s="37">
        <v>105819.99</v>
      </c>
      <c r="C325" s="108">
        <f t="shared" si="2"/>
        <v>1.0090946144516262E-3</v>
      </c>
      <c r="D325" s="34"/>
    </row>
    <row r="326" spans="1:4" ht="12.75" customHeight="1">
      <c r="A326" s="43" t="s">
        <v>272</v>
      </c>
      <c r="B326" s="37">
        <v>107641.21</v>
      </c>
      <c r="C326" s="108">
        <f t="shared" si="2"/>
        <v>1.0264616855856492E-3</v>
      </c>
      <c r="D326" s="34"/>
    </row>
    <row r="327" spans="1:4" ht="12.75" customHeight="1">
      <c r="A327" s="43" t="s">
        <v>273</v>
      </c>
      <c r="B327" s="37">
        <v>2000</v>
      </c>
      <c r="C327" s="108">
        <f t="shared" si="2"/>
        <v>1.9071909087340231E-5</v>
      </c>
      <c r="D327" s="34"/>
    </row>
    <row r="328" spans="1:4" ht="12.75" customHeight="1">
      <c r="A328" s="43" t="s">
        <v>274</v>
      </c>
      <c r="B328" s="37">
        <v>2745737.14</v>
      </c>
      <c r="C328" s="108">
        <f t="shared" si="2"/>
        <v>2.6183224555906791E-2</v>
      </c>
      <c r="D328" s="34"/>
    </row>
    <row r="329" spans="1:4" ht="12.75" customHeight="1">
      <c r="A329" s="43" t="s">
        <v>275</v>
      </c>
      <c r="B329" s="37">
        <v>1212206.8</v>
      </c>
      <c r="C329" s="108">
        <f t="shared" si="2"/>
        <v>1.1559548942327811E-2</v>
      </c>
      <c r="D329" s="34"/>
    </row>
    <row r="330" spans="1:4" ht="12.75" customHeight="1">
      <c r="A330" s="43" t="s">
        <v>276</v>
      </c>
      <c r="B330" s="37">
        <v>634116</v>
      </c>
      <c r="C330" s="108">
        <f t="shared" si="2"/>
        <v>6.0469013514139192E-3</v>
      </c>
      <c r="D330" s="34"/>
    </row>
    <row r="331" spans="1:4" ht="12.75" customHeight="1">
      <c r="A331" s="43" t="s">
        <v>277</v>
      </c>
      <c r="B331" s="37">
        <v>76399.210000000006</v>
      </c>
      <c r="C331" s="108">
        <f t="shared" si="2"/>
        <v>7.2853939373230734E-4</v>
      </c>
      <c r="D331" s="34"/>
    </row>
    <row r="332" spans="1:4" ht="12.75" customHeight="1">
      <c r="A332" s="43" t="s">
        <v>278</v>
      </c>
      <c r="B332" s="37">
        <v>6380.48</v>
      </c>
      <c r="C332" s="108">
        <f t="shared" si="2"/>
        <v>6.0843967246796295E-5</v>
      </c>
      <c r="D332" s="34"/>
    </row>
    <row r="333" spans="1:4" ht="12.75" customHeight="1">
      <c r="A333" s="43" t="s">
        <v>279</v>
      </c>
      <c r="B333" s="37">
        <v>483569.33</v>
      </c>
      <c r="C333" s="108">
        <f t="shared" si="2"/>
        <v>4.6112951495930138E-3</v>
      </c>
      <c r="D333" s="34"/>
    </row>
    <row r="334" spans="1:4" ht="12.75" customHeight="1">
      <c r="A334" s="43" t="s">
        <v>280</v>
      </c>
      <c r="B334" s="37">
        <v>1907286.57</v>
      </c>
      <c r="C334" s="108">
        <f t="shared" si="2"/>
        <v>1.818779803327249E-2</v>
      </c>
      <c r="D334" s="34"/>
    </row>
    <row r="335" spans="1:4" ht="12.75" customHeight="1">
      <c r="A335" s="43" t="s">
        <v>281</v>
      </c>
      <c r="B335" s="37">
        <v>325576.19</v>
      </c>
      <c r="C335" s="108">
        <f t="shared" si="2"/>
        <v>3.1046797483413047E-3</v>
      </c>
      <c r="D335" s="34"/>
    </row>
    <row r="336" spans="1:4" ht="12.75" customHeight="1">
      <c r="A336" s="43" t="s">
        <v>282</v>
      </c>
      <c r="B336" s="37">
        <v>123532.02</v>
      </c>
      <c r="C336" s="108">
        <f t="shared" si="2"/>
        <v>1.1779957274077476E-3</v>
      </c>
      <c r="D336" s="34"/>
    </row>
    <row r="337" spans="1:4" ht="12.75" customHeight="1">
      <c r="A337" s="43" t="s">
        <v>283</v>
      </c>
      <c r="B337" s="37">
        <v>19616.490000000002</v>
      </c>
      <c r="C337" s="108">
        <f t="shared" si="2"/>
        <v>1.870619569463594E-4</v>
      </c>
      <c r="D337" s="34"/>
    </row>
    <row r="338" spans="1:4" ht="12.75" customHeight="1">
      <c r="A338" s="43" t="s">
        <v>284</v>
      </c>
      <c r="B338" s="37">
        <v>16396.599999999999</v>
      </c>
      <c r="C338" s="108">
        <f t="shared" si="2"/>
        <v>1.5635723227074141E-4</v>
      </c>
      <c r="D338" s="34"/>
    </row>
    <row r="339" spans="1:4" ht="12.75" customHeight="1">
      <c r="A339" s="43" t="s">
        <v>285</v>
      </c>
      <c r="B339" s="37">
        <v>48978</v>
      </c>
      <c r="C339" s="108">
        <f t="shared" si="2"/>
        <v>4.6705198163987492E-4</v>
      </c>
      <c r="D339" s="34"/>
    </row>
    <row r="340" spans="1:4" ht="12.75" customHeight="1">
      <c r="A340" s="43" t="s">
        <v>286</v>
      </c>
      <c r="B340" s="37">
        <v>1072400.05</v>
      </c>
      <c r="C340" s="108">
        <f t="shared" si="2"/>
        <v>1.0226358129429559E-2</v>
      </c>
      <c r="D340" s="34"/>
    </row>
    <row r="341" spans="1:4" ht="12.75" customHeight="1">
      <c r="A341" s="43" t="s">
        <v>287</v>
      </c>
      <c r="B341" s="37">
        <v>666377.11</v>
      </c>
      <c r="C341" s="108">
        <f t="shared" si="2"/>
        <v>6.3545418299022606E-3</v>
      </c>
      <c r="D341" s="34"/>
    </row>
    <row r="342" spans="1:4" ht="12.75" customHeight="1">
      <c r="A342" s="43" t="s">
        <v>288</v>
      </c>
      <c r="B342" s="37">
        <v>27877.599999999999</v>
      </c>
      <c r="C342" s="108">
        <f t="shared" si="2"/>
        <v>2.6583952638661802E-4</v>
      </c>
      <c r="D342" s="34"/>
    </row>
    <row r="343" spans="1:4" ht="12.75" customHeight="1">
      <c r="A343" s="43" t="s">
        <v>289</v>
      </c>
      <c r="B343" s="37">
        <v>103395.32</v>
      </c>
      <c r="C343" s="108">
        <f t="shared" si="2"/>
        <v>9.8597307154822569E-4</v>
      </c>
      <c r="D343" s="34"/>
    </row>
    <row r="344" spans="1:4" ht="12.75" customHeight="1">
      <c r="A344" s="43" t="s">
        <v>290</v>
      </c>
      <c r="B344" s="37">
        <v>444761.9</v>
      </c>
      <c r="C344" s="108">
        <f t="shared" si="2"/>
        <v>4.2412292611563535E-3</v>
      </c>
      <c r="D344" s="34"/>
    </row>
    <row r="345" spans="1:4" ht="12.75" customHeight="1">
      <c r="A345" s="43" t="s">
        <v>291</v>
      </c>
      <c r="B345" s="37">
        <v>178578.67</v>
      </c>
      <c r="C345" s="108">
        <f t="shared" si="2"/>
        <v>1.7029180795890663E-3</v>
      </c>
      <c r="D345" s="34"/>
    </row>
    <row r="346" spans="1:4" ht="12.75" customHeight="1">
      <c r="A346" s="43" t="s">
        <v>292</v>
      </c>
      <c r="B346" s="37">
        <v>26525</v>
      </c>
      <c r="C346" s="108">
        <f t="shared" si="2"/>
        <v>2.529411942708498E-4</v>
      </c>
      <c r="D346" s="34"/>
    </row>
    <row r="347" spans="1:4" ht="12.75" customHeight="1">
      <c r="A347" s="43" t="s">
        <v>293</v>
      </c>
      <c r="B347" s="37">
        <v>37894.910000000003</v>
      </c>
      <c r="C347" s="108">
        <f t="shared" si="2"/>
        <v>3.6136413919647014E-4</v>
      </c>
      <c r="D347" s="34"/>
    </row>
    <row r="348" spans="1:4" ht="12.75" customHeight="1">
      <c r="A348" s="43" t="s">
        <v>294</v>
      </c>
      <c r="B348" s="37">
        <v>772670.23</v>
      </c>
      <c r="C348" s="108">
        <f t="shared" si="2"/>
        <v>7.3681481905271328E-3</v>
      </c>
      <c r="D348" s="34"/>
    </row>
    <row r="349" spans="1:4" ht="12.75" customHeight="1">
      <c r="A349" s="43" t="s">
        <v>295</v>
      </c>
      <c r="B349" s="37">
        <v>1.4</v>
      </c>
      <c r="C349" s="108">
        <f t="shared" si="2"/>
        <v>1.3350336361138162E-8</v>
      </c>
      <c r="D349" s="34"/>
    </row>
    <row r="350" spans="1:4" ht="15.75" customHeight="1">
      <c r="A350" s="85"/>
      <c r="B350" s="40">
        <f>SUM(B243:B349)</f>
        <v>104866271.68999997</v>
      </c>
      <c r="C350" s="111">
        <f>SUM(C243:C349)</f>
        <v>1</v>
      </c>
      <c r="D350" s="25"/>
    </row>
    <row r="351" spans="1:4" ht="9" customHeight="1"/>
    <row r="352" spans="1:4">
      <c r="A352" s="18" t="s">
        <v>296</v>
      </c>
    </row>
    <row r="354" spans="1:6" ht="28.5" customHeight="1">
      <c r="A354" s="74" t="s">
        <v>297</v>
      </c>
      <c r="B354" s="75" t="s">
        <v>54</v>
      </c>
      <c r="C354" s="101" t="s">
        <v>55</v>
      </c>
      <c r="D354" s="101" t="s">
        <v>298</v>
      </c>
      <c r="E354" s="112" t="s">
        <v>10</v>
      </c>
      <c r="F354" s="75" t="s">
        <v>140</v>
      </c>
    </row>
    <row r="355" spans="1:6" ht="14.1" customHeight="1">
      <c r="A355" s="86" t="s">
        <v>299</v>
      </c>
      <c r="B355" s="27"/>
      <c r="C355" s="27"/>
      <c r="D355" s="27">
        <v>0</v>
      </c>
      <c r="E355" s="27">
        <v>0</v>
      </c>
      <c r="F355" s="113">
        <v>0</v>
      </c>
    </row>
    <row r="356" spans="1:6" ht="14.1" customHeight="1">
      <c r="A356" s="43" t="s">
        <v>300</v>
      </c>
      <c r="B356" s="37">
        <v>16926050.260000002</v>
      </c>
      <c r="C356" s="37">
        <v>16926050.260000002</v>
      </c>
      <c r="D356" s="37">
        <v>0</v>
      </c>
      <c r="E356" s="114">
        <v>0</v>
      </c>
      <c r="F356" s="114">
        <v>0</v>
      </c>
    </row>
    <row r="357" spans="1:6" ht="14.1" customHeight="1">
      <c r="A357" s="43" t="s">
        <v>301</v>
      </c>
      <c r="B357" s="37">
        <v>-398279.2</v>
      </c>
      <c r="C357" s="37">
        <v>-398279.2</v>
      </c>
      <c r="D357" s="37">
        <f>-(B357-C357)</f>
        <v>0</v>
      </c>
      <c r="E357" s="114">
        <v>0</v>
      </c>
      <c r="F357" s="114">
        <v>0</v>
      </c>
    </row>
    <row r="358" spans="1:6" ht="14.1" customHeight="1">
      <c r="A358" s="43" t="s">
        <v>302</v>
      </c>
      <c r="B358" s="37">
        <v>412411.64</v>
      </c>
      <c r="C358" s="37">
        <v>105716.64</v>
      </c>
      <c r="D358" s="37">
        <v>-306695</v>
      </c>
      <c r="E358" s="114">
        <v>0</v>
      </c>
      <c r="F358" s="114">
        <v>0</v>
      </c>
    </row>
    <row r="359" spans="1:6" ht="14.1" customHeight="1">
      <c r="A359" s="43" t="s">
        <v>303</v>
      </c>
      <c r="B359" s="37">
        <v>1053350.1100000001</v>
      </c>
      <c r="C359" s="37">
        <v>0</v>
      </c>
      <c r="D359" s="37">
        <v>-1053350.1100000001</v>
      </c>
      <c r="E359" s="114">
        <v>0</v>
      </c>
      <c r="F359" s="114">
        <v>0</v>
      </c>
    </row>
    <row r="360" spans="1:6" ht="14.1" customHeight="1">
      <c r="A360" s="43" t="s">
        <v>304</v>
      </c>
      <c r="B360" s="37">
        <v>115000</v>
      </c>
      <c r="C360" s="37">
        <v>0</v>
      </c>
      <c r="D360" s="37">
        <v>-115000</v>
      </c>
      <c r="E360" s="114">
        <v>0</v>
      </c>
      <c r="F360" s="114">
        <v>0</v>
      </c>
    </row>
    <row r="361" spans="1:6" ht="14.1" customHeight="1">
      <c r="A361" s="43" t="s">
        <v>305</v>
      </c>
      <c r="B361" s="36">
        <v>0</v>
      </c>
      <c r="C361" s="37">
        <v>1053350.1100000001</v>
      </c>
      <c r="D361" s="37">
        <v>1053350.1100000001</v>
      </c>
      <c r="E361" s="114">
        <v>0</v>
      </c>
      <c r="F361" s="114">
        <v>0</v>
      </c>
    </row>
    <row r="362" spans="1:6" ht="14.1" customHeight="1">
      <c r="A362" s="43" t="s">
        <v>306</v>
      </c>
      <c r="B362" s="37">
        <v>20882646.82</v>
      </c>
      <c r="C362" s="37">
        <v>20997646.82</v>
      </c>
      <c r="D362" s="37">
        <v>115000</v>
      </c>
      <c r="E362" s="114">
        <v>0</v>
      </c>
      <c r="F362" s="114">
        <v>0</v>
      </c>
    </row>
    <row r="363" spans="1:6" ht="14.1" customHeight="1">
      <c r="A363" s="43" t="s">
        <v>307</v>
      </c>
      <c r="B363" s="37">
        <v>33598859.079999998</v>
      </c>
      <c r="C363" s="37">
        <v>33598859.079999998</v>
      </c>
      <c r="D363" s="37">
        <v>0</v>
      </c>
      <c r="E363" s="114">
        <v>0</v>
      </c>
      <c r="F363" s="114">
        <v>0</v>
      </c>
    </row>
    <row r="364" spans="1:6" ht="14.1" customHeight="1">
      <c r="A364" s="43" t="s">
        <v>308</v>
      </c>
      <c r="B364" s="37">
        <v>24714814.23</v>
      </c>
      <c r="C364" s="37">
        <v>25127225.870000001</v>
      </c>
      <c r="D364" s="37">
        <v>412411.64</v>
      </c>
      <c r="E364" s="114">
        <v>0</v>
      </c>
      <c r="F364" s="114">
        <v>0</v>
      </c>
    </row>
    <row r="365" spans="1:6" ht="14.1" customHeight="1">
      <c r="A365" s="43" t="s">
        <v>309</v>
      </c>
      <c r="B365" s="37">
        <v>9570000</v>
      </c>
      <c r="C365" s="37">
        <v>9570000</v>
      </c>
      <c r="D365" s="37">
        <v>0</v>
      </c>
      <c r="E365" s="114">
        <v>0</v>
      </c>
      <c r="F365" s="114">
        <v>0</v>
      </c>
    </row>
    <row r="366" spans="1:6" ht="13.5" customHeight="1">
      <c r="A366" s="43" t="s">
        <v>310</v>
      </c>
      <c r="B366" s="37">
        <v>52952606.960000001</v>
      </c>
      <c r="C366" s="37">
        <v>52952606.960000001</v>
      </c>
      <c r="D366" s="37">
        <v>0</v>
      </c>
      <c r="E366" s="114">
        <v>0</v>
      </c>
      <c r="F366" s="114">
        <v>0</v>
      </c>
    </row>
    <row r="367" spans="1:6" ht="19.5" customHeight="1">
      <c r="A367" s="85"/>
      <c r="B367" s="40">
        <f>SUM(B356:B366)</f>
        <v>159827459.90000001</v>
      </c>
      <c r="C367" s="40">
        <f>SUM(C356:C366)</f>
        <v>159933176.54000002</v>
      </c>
      <c r="D367" s="40">
        <f>SUM(D356:D366)</f>
        <v>105716.64000000001</v>
      </c>
      <c r="E367" s="115"/>
      <c r="F367" s="116"/>
    </row>
    <row r="369" spans="1:5" ht="27" customHeight="1">
      <c r="A369" s="103" t="s">
        <v>311</v>
      </c>
      <c r="B369" s="104" t="s">
        <v>54</v>
      </c>
      <c r="C369" s="25" t="s">
        <v>55</v>
      </c>
      <c r="D369" s="25" t="s">
        <v>298</v>
      </c>
      <c r="E369" s="117" t="s">
        <v>140</v>
      </c>
    </row>
    <row r="370" spans="1:5" ht="14.1" customHeight="1">
      <c r="A370" s="86" t="s">
        <v>312</v>
      </c>
      <c r="B370" s="27"/>
      <c r="C370" s="27"/>
      <c r="D370" s="27"/>
      <c r="E370" s="27"/>
    </row>
    <row r="371" spans="1:5" ht="14.1" customHeight="1">
      <c r="A371" s="43" t="s">
        <v>313</v>
      </c>
      <c r="B371" s="37">
        <v>-21096760.18</v>
      </c>
      <c r="C371" s="37">
        <v>-6383062.9900000002</v>
      </c>
      <c r="D371" s="37">
        <v>14713697.189999999</v>
      </c>
      <c r="E371" s="114">
        <v>0</v>
      </c>
    </row>
    <row r="372" spans="1:5" ht="14.1" customHeight="1">
      <c r="A372" s="43" t="s">
        <v>314</v>
      </c>
      <c r="B372" s="37">
        <v>9732882.6099999994</v>
      </c>
      <c r="C372" s="37">
        <v>9676508.0399999991</v>
      </c>
      <c r="D372" s="37">
        <f>-(B372-C372)</f>
        <v>-56374.570000000298</v>
      </c>
      <c r="E372" s="114">
        <v>0</v>
      </c>
    </row>
    <row r="373" spans="1:5" ht="14.1" customHeight="1">
      <c r="A373" s="43" t="s">
        <v>315</v>
      </c>
      <c r="B373" s="37">
        <v>-2917150.1</v>
      </c>
      <c r="C373" s="37">
        <v>-2917150.1</v>
      </c>
      <c r="D373" s="37">
        <f t="shared" ref="D373:D374" si="3">B373-C373</f>
        <v>0</v>
      </c>
      <c r="E373" s="114">
        <v>0</v>
      </c>
    </row>
    <row r="374" spans="1:5" ht="14.1" customHeight="1">
      <c r="A374" s="43" t="s">
        <v>316</v>
      </c>
      <c r="B374" s="37">
        <v>-2194315.7400000002</v>
      </c>
      <c r="C374" s="37">
        <v>-2194315.7400000002</v>
      </c>
      <c r="D374" s="37">
        <f t="shared" si="3"/>
        <v>0</v>
      </c>
      <c r="E374" s="114">
        <v>0</v>
      </c>
    </row>
    <row r="375" spans="1:5" ht="14.1" customHeight="1">
      <c r="A375" s="43" t="s">
        <v>317</v>
      </c>
      <c r="B375" s="37">
        <v>-2049568.62</v>
      </c>
      <c r="C375" s="37">
        <v>-2057568.62</v>
      </c>
      <c r="D375" s="37">
        <f>-(B375-C375)</f>
        <v>-8000</v>
      </c>
      <c r="E375" s="114">
        <v>0</v>
      </c>
    </row>
    <row r="376" spans="1:5" ht="14.1" customHeight="1">
      <c r="A376" s="43" t="s">
        <v>318</v>
      </c>
      <c r="B376" s="37">
        <v>-3926931.38</v>
      </c>
      <c r="C376" s="37">
        <v>-3926931.38</v>
      </c>
      <c r="D376" s="37">
        <v>0</v>
      </c>
      <c r="E376" s="114">
        <v>0</v>
      </c>
    </row>
    <row r="377" spans="1:5" ht="14.1" customHeight="1">
      <c r="A377" s="43" t="s">
        <v>319</v>
      </c>
      <c r="B377" s="37">
        <v>-19386802.93</v>
      </c>
      <c r="C377" s="37">
        <v>-19386802.93</v>
      </c>
      <c r="D377" s="37">
        <v>0</v>
      </c>
      <c r="E377" s="114">
        <v>0</v>
      </c>
    </row>
    <row r="378" spans="1:5" ht="14.1" customHeight="1">
      <c r="A378" s="43" t="s">
        <v>320</v>
      </c>
      <c r="B378" s="37">
        <v>-26319632.440000001</v>
      </c>
      <c r="C378" s="37">
        <v>-26319632.440000001</v>
      </c>
      <c r="D378" s="37">
        <v>0</v>
      </c>
      <c r="E378" s="114">
        <v>0</v>
      </c>
    </row>
    <row r="379" spans="1:5" ht="14.1" customHeight="1">
      <c r="A379" s="43" t="s">
        <v>321</v>
      </c>
      <c r="B379" s="37">
        <v>-12698540.66</v>
      </c>
      <c r="C379" s="37">
        <v>-12698540.66</v>
      </c>
      <c r="D379" s="37">
        <v>0</v>
      </c>
      <c r="E379" s="114">
        <v>0</v>
      </c>
    </row>
    <row r="380" spans="1:5" ht="14.1" customHeight="1">
      <c r="A380" s="43" t="s">
        <v>322</v>
      </c>
      <c r="B380" s="37">
        <v>-17745344.890000001</v>
      </c>
      <c r="C380" s="37">
        <v>-19293528.800000001</v>
      </c>
      <c r="D380" s="37">
        <v>-1548183.91</v>
      </c>
      <c r="E380" s="114">
        <v>0</v>
      </c>
    </row>
    <row r="381" spans="1:5" ht="14.1" customHeight="1">
      <c r="A381" s="43" t="s">
        <v>323</v>
      </c>
      <c r="B381" s="37">
        <v>-20516245.760000002</v>
      </c>
      <c r="C381" s="37">
        <v>-20562735.420000002</v>
      </c>
      <c r="D381" s="37">
        <f>-(B381-C381)</f>
        <v>-46489.660000000149</v>
      </c>
      <c r="E381" s="114">
        <v>0</v>
      </c>
    </row>
    <row r="382" spans="1:5" ht="14.1" customHeight="1">
      <c r="A382" s="43" t="s">
        <v>324</v>
      </c>
      <c r="B382" s="37">
        <v>-20322003.710000001</v>
      </c>
      <c r="C382" s="37">
        <v>-20358745.629999999</v>
      </c>
      <c r="D382" s="37">
        <f>-(B382-C382)</f>
        <v>-36741.919999998063</v>
      </c>
      <c r="E382" s="114">
        <v>0</v>
      </c>
    </row>
    <row r="383" spans="1:5" ht="14.1" customHeight="1">
      <c r="A383" s="43" t="s">
        <v>325</v>
      </c>
      <c r="B383" s="37">
        <v>0</v>
      </c>
      <c r="C383" s="37">
        <v>-37486123.229999997</v>
      </c>
      <c r="D383" s="37">
        <f>-(B383-C383)</f>
        <v>-37486123.229999997</v>
      </c>
      <c r="E383" s="114">
        <v>0</v>
      </c>
    </row>
    <row r="384" spans="1:5" ht="14.1" customHeight="1">
      <c r="A384" s="43" t="s">
        <v>326</v>
      </c>
      <c r="B384" s="37">
        <v>5420662.4299999997</v>
      </c>
      <c r="C384" s="37">
        <v>6380639.1100000003</v>
      </c>
      <c r="D384" s="37">
        <v>959976.68</v>
      </c>
      <c r="E384" s="114">
        <v>0</v>
      </c>
    </row>
    <row r="385" spans="1:5" ht="14.1" customHeight="1">
      <c r="A385" s="43" t="s">
        <v>327</v>
      </c>
      <c r="B385" s="37">
        <v>25234874.449999999</v>
      </c>
      <c r="C385" s="37">
        <v>38877308.079999998</v>
      </c>
      <c r="D385" s="37">
        <v>13642433.630000001</v>
      </c>
      <c r="E385" s="114">
        <v>0</v>
      </c>
    </row>
    <row r="386" spans="1:5" ht="14.1" customHeight="1">
      <c r="A386" s="43" t="s">
        <v>328</v>
      </c>
      <c r="B386" s="37">
        <v>58481250.280000001</v>
      </c>
      <c r="C386" s="37">
        <v>61132529.549999997</v>
      </c>
      <c r="D386" s="37">
        <f>-(B386-C386)</f>
        <v>2651279.2699999958</v>
      </c>
      <c r="E386" s="114">
        <v>0</v>
      </c>
    </row>
    <row r="387" spans="1:5" ht="14.1" customHeight="1">
      <c r="A387" s="43" t="s">
        <v>329</v>
      </c>
      <c r="B387" s="37">
        <v>33256636.879999999</v>
      </c>
      <c r="C387" s="37">
        <v>34197453.350000001</v>
      </c>
      <c r="D387" s="37">
        <f>-(B387-C387)</f>
        <v>940816.47000000253</v>
      </c>
      <c r="E387" s="114">
        <v>0</v>
      </c>
    </row>
    <row r="388" spans="1:5" ht="14.1" customHeight="1">
      <c r="A388" s="43" t="s">
        <v>330</v>
      </c>
      <c r="B388" s="37">
        <v>194934.07</v>
      </c>
      <c r="C388" s="37">
        <v>84081.13</v>
      </c>
      <c r="D388" s="37">
        <f>-(B388-C388)</f>
        <v>-110852.94</v>
      </c>
      <c r="E388" s="114">
        <v>0</v>
      </c>
    </row>
    <row r="389" spans="1:5" ht="20.25" customHeight="1">
      <c r="A389" s="85"/>
      <c r="B389" s="118">
        <f>SUM(B371:B388)</f>
        <v>-16852055.690000001</v>
      </c>
      <c r="C389" s="118">
        <f>SUM(C371:C388)</f>
        <v>-23236618.679999966</v>
      </c>
      <c r="D389" s="118">
        <f>SUM(D371:D388)</f>
        <v>-6384562.9899999956</v>
      </c>
      <c r="E389" s="116"/>
    </row>
    <row r="391" spans="1:5" ht="6.75" customHeight="1"/>
    <row r="392" spans="1:5">
      <c r="A392" s="18" t="s">
        <v>331</v>
      </c>
    </row>
    <row r="394" spans="1:5" ht="30.75" customHeight="1">
      <c r="A394" s="103" t="s">
        <v>332</v>
      </c>
      <c r="B394" s="104" t="s">
        <v>54</v>
      </c>
      <c r="C394" s="25" t="s">
        <v>55</v>
      </c>
      <c r="D394" s="25" t="s">
        <v>56</v>
      </c>
    </row>
    <row r="395" spans="1:5" ht="14.1" customHeight="1">
      <c r="A395" s="86" t="s">
        <v>333</v>
      </c>
      <c r="B395" s="27"/>
      <c r="C395" s="27"/>
      <c r="D395" s="27"/>
    </row>
    <row r="396" spans="1:5" ht="14.1" customHeight="1">
      <c r="A396" s="45" t="s">
        <v>334</v>
      </c>
      <c r="B396" s="63">
        <v>174133.76000000001</v>
      </c>
      <c r="C396" s="63">
        <v>54282.400000000001</v>
      </c>
      <c r="D396" s="63">
        <v>-119851.36</v>
      </c>
    </row>
    <row r="397" spans="1:5" ht="14.1" customHeight="1">
      <c r="A397" s="65" t="s">
        <v>335</v>
      </c>
      <c r="B397" s="66">
        <v>3563928.99</v>
      </c>
      <c r="C397" s="66">
        <v>4007601.53</v>
      </c>
      <c r="D397" s="66">
        <v>443672.54</v>
      </c>
    </row>
    <row r="398" spans="1:5" ht="14.1" customHeight="1">
      <c r="A398" s="43" t="s">
        <v>336</v>
      </c>
      <c r="B398" s="37">
        <v>392485.76</v>
      </c>
      <c r="C398" s="37">
        <v>392485.76</v>
      </c>
      <c r="D398" s="37">
        <v>0</v>
      </c>
    </row>
    <row r="399" spans="1:5" ht="14.1" customHeight="1">
      <c r="A399" s="43" t="s">
        <v>337</v>
      </c>
      <c r="B399" s="37">
        <v>451047.82</v>
      </c>
      <c r="C399" s="37">
        <v>15877.34</v>
      </c>
      <c r="D399" s="37">
        <v>-435170.48</v>
      </c>
    </row>
    <row r="400" spans="1:5" ht="14.1" customHeight="1">
      <c r="A400" s="43" t="s">
        <v>338</v>
      </c>
      <c r="B400" s="37">
        <v>4510400.83</v>
      </c>
      <c r="C400" s="37">
        <v>381269.87</v>
      </c>
      <c r="D400" s="37">
        <v>-4129130.96</v>
      </c>
    </row>
    <row r="401" spans="1:5" ht="14.1" customHeight="1">
      <c r="A401" s="43" t="s">
        <v>339</v>
      </c>
      <c r="B401" s="37">
        <v>10386.06</v>
      </c>
      <c r="C401" s="37">
        <v>487498.12</v>
      </c>
      <c r="D401" s="37">
        <v>477112.06</v>
      </c>
      <c r="E401" s="119"/>
    </row>
    <row r="402" spans="1:5" ht="14.1" customHeight="1">
      <c r="A402" s="43" t="s">
        <v>340</v>
      </c>
      <c r="B402" s="37">
        <v>53989.82</v>
      </c>
      <c r="C402" s="37">
        <v>205386.57</v>
      </c>
      <c r="D402" s="37">
        <v>151396.75</v>
      </c>
    </row>
    <row r="403" spans="1:5" ht="14.1" customHeight="1">
      <c r="A403" s="43" t="s">
        <v>341</v>
      </c>
      <c r="B403" s="37">
        <v>41720.14</v>
      </c>
      <c r="C403" s="37">
        <v>287381.14</v>
      </c>
      <c r="D403" s="37">
        <v>245661</v>
      </c>
    </row>
    <row r="404" spans="1:5" ht="14.1" customHeight="1">
      <c r="A404" s="43" t="s">
        <v>342</v>
      </c>
      <c r="B404" s="37">
        <v>2072072.39</v>
      </c>
      <c r="C404" s="37">
        <v>2177111.63</v>
      </c>
      <c r="D404" s="37">
        <v>105039.24</v>
      </c>
    </row>
    <row r="405" spans="1:5" ht="14.1" customHeight="1">
      <c r="A405" s="43" t="s">
        <v>343</v>
      </c>
      <c r="B405" s="37">
        <v>482729.84</v>
      </c>
      <c r="C405" s="37">
        <v>482729.84</v>
      </c>
      <c r="D405" s="37">
        <v>0</v>
      </c>
    </row>
    <row r="406" spans="1:5" ht="14.1" customHeight="1">
      <c r="A406" s="43" t="s">
        <v>344</v>
      </c>
      <c r="B406" s="37">
        <v>147322.04999999999</v>
      </c>
      <c r="C406" s="37">
        <v>147322.04999999999</v>
      </c>
      <c r="D406" s="37">
        <v>0</v>
      </c>
    </row>
    <row r="407" spans="1:5" ht="14.1" customHeight="1">
      <c r="A407" s="43" t="s">
        <v>345</v>
      </c>
      <c r="B407" s="37">
        <v>10031.02</v>
      </c>
      <c r="C407" s="37">
        <v>10031.01</v>
      </c>
      <c r="D407" s="37">
        <v>-0.01</v>
      </c>
    </row>
    <row r="408" spans="1:5" ht="14.1" customHeight="1">
      <c r="A408" s="43" t="s">
        <v>346</v>
      </c>
      <c r="B408" s="37">
        <v>55578.15</v>
      </c>
      <c r="C408" s="37">
        <v>55702.239999999998</v>
      </c>
      <c r="D408" s="37">
        <v>124.09</v>
      </c>
    </row>
    <row r="409" spans="1:5" ht="14.1" customHeight="1">
      <c r="A409" s="43" t="s">
        <v>347</v>
      </c>
      <c r="B409" s="37">
        <v>48280.87</v>
      </c>
      <c r="C409" s="37">
        <v>0</v>
      </c>
      <c r="D409" s="37">
        <v>-48280.87</v>
      </c>
    </row>
    <row r="410" spans="1:5" ht="14.1" customHeight="1">
      <c r="A410" s="43" t="s">
        <v>348</v>
      </c>
      <c r="B410" s="37">
        <v>20762.2</v>
      </c>
      <c r="C410" s="37">
        <v>0</v>
      </c>
      <c r="D410" s="37">
        <v>-20762.2</v>
      </c>
    </row>
    <row r="411" spans="1:5" ht="14.1" customHeight="1">
      <c r="A411" s="43" t="s">
        <v>349</v>
      </c>
      <c r="B411" s="37">
        <v>15014.45</v>
      </c>
      <c r="C411" s="37">
        <v>0</v>
      </c>
      <c r="D411" s="37">
        <v>-15014.45</v>
      </c>
    </row>
    <row r="412" spans="1:5" ht="14.1" customHeight="1">
      <c r="A412" s="43" t="s">
        <v>350</v>
      </c>
      <c r="B412" s="37">
        <v>97362.26</v>
      </c>
      <c r="C412" s="37">
        <v>112625.69</v>
      </c>
      <c r="D412" s="37">
        <v>15263.43</v>
      </c>
    </row>
    <row r="413" spans="1:5" ht="14.1" customHeight="1">
      <c r="A413" s="43" t="s">
        <v>351</v>
      </c>
      <c r="B413" s="37">
        <v>455902.35</v>
      </c>
      <c r="C413" s="37">
        <v>462219.01</v>
      </c>
      <c r="D413" s="37">
        <v>6316.66</v>
      </c>
    </row>
    <row r="414" spans="1:5" ht="14.1" customHeight="1">
      <c r="A414" s="43" t="s">
        <v>352</v>
      </c>
      <c r="B414" s="37">
        <v>13541.71</v>
      </c>
      <c r="C414" s="37">
        <v>13559.6</v>
      </c>
      <c r="D414" s="37">
        <v>17.89</v>
      </c>
    </row>
    <row r="415" spans="1:5" ht="14.1" customHeight="1">
      <c r="A415" s="43" t="s">
        <v>353</v>
      </c>
      <c r="B415" s="37">
        <v>236.55</v>
      </c>
      <c r="C415" s="37">
        <v>0</v>
      </c>
      <c r="D415" s="37">
        <v>-236.55</v>
      </c>
    </row>
    <row r="416" spans="1:5" ht="14.1" customHeight="1">
      <c r="A416" s="43" t="s">
        <v>354</v>
      </c>
      <c r="B416" s="37">
        <v>269264.53999999998</v>
      </c>
      <c r="C416" s="37">
        <v>233095.7</v>
      </c>
      <c r="D416" s="37">
        <v>-36168.839999999997</v>
      </c>
    </row>
    <row r="417" spans="1:4" ht="14.1" customHeight="1">
      <c r="A417" s="43" t="s">
        <v>355</v>
      </c>
      <c r="B417" s="37">
        <v>10521.07</v>
      </c>
      <c r="C417" s="37">
        <v>10534.95</v>
      </c>
      <c r="D417" s="37">
        <v>13.88</v>
      </c>
    </row>
    <row r="418" spans="1:4" ht="14.1" customHeight="1">
      <c r="A418" s="43" t="s">
        <v>356</v>
      </c>
      <c r="B418" s="37">
        <v>6135127.4900000002</v>
      </c>
      <c r="C418" s="37">
        <v>6381139.2800000003</v>
      </c>
      <c r="D418" s="37">
        <v>246011.79</v>
      </c>
    </row>
    <row r="419" spans="1:4" ht="14.1" customHeight="1">
      <c r="A419" s="43" t="s">
        <v>357</v>
      </c>
      <c r="B419" s="37">
        <v>342722.22</v>
      </c>
      <c r="C419" s="37">
        <v>344300.74</v>
      </c>
      <c r="D419" s="37">
        <v>1578.52</v>
      </c>
    </row>
    <row r="420" spans="1:4" ht="14.1" customHeight="1">
      <c r="A420" s="43" t="s">
        <v>358</v>
      </c>
      <c r="B420" s="37">
        <v>0</v>
      </c>
      <c r="C420" s="37">
        <v>356586.31</v>
      </c>
      <c r="D420" s="37">
        <v>356586.31</v>
      </c>
    </row>
    <row r="421" spans="1:4" ht="13.5" customHeight="1">
      <c r="A421" s="43" t="s">
        <v>359</v>
      </c>
      <c r="B421" s="37">
        <v>0</v>
      </c>
      <c r="C421" s="37">
        <v>1345729.26</v>
      </c>
      <c r="D421" s="37">
        <v>1345729.26</v>
      </c>
    </row>
    <row r="422" spans="1:4" ht="12.75" customHeight="1">
      <c r="A422" s="43" t="s">
        <v>360</v>
      </c>
      <c r="B422" s="37">
        <v>4403419.1399999997</v>
      </c>
      <c r="C422" s="37">
        <v>4401713.71</v>
      </c>
      <c r="D422" s="37">
        <v>-1705.43</v>
      </c>
    </row>
    <row r="423" spans="1:4" ht="21.75" customHeight="1">
      <c r="A423" s="85"/>
      <c r="B423" s="40">
        <f>SUM(B396:B422)</f>
        <v>23777981.48</v>
      </c>
      <c r="C423" s="40">
        <f>SUM(C396:C422)</f>
        <v>22366183.75</v>
      </c>
      <c r="D423" s="69">
        <f>SUM(D396:D422)</f>
        <v>-1411797.7299999991</v>
      </c>
    </row>
    <row r="424" spans="1:4" ht="6.75" customHeight="1"/>
    <row r="425" spans="1:4" ht="6.75" customHeight="1"/>
    <row r="427" spans="1:4" ht="24" customHeight="1">
      <c r="A427" s="103" t="s">
        <v>361</v>
      </c>
      <c r="B427" s="104" t="s">
        <v>56</v>
      </c>
      <c r="C427" s="25" t="s">
        <v>362</v>
      </c>
      <c r="D427" s="14"/>
    </row>
    <row r="428" spans="1:4" ht="11.25" customHeight="1">
      <c r="A428" s="26" t="s">
        <v>363</v>
      </c>
      <c r="B428" s="120" t="s">
        <v>48</v>
      </c>
      <c r="C428" s="27"/>
      <c r="D428" s="50"/>
    </row>
    <row r="429" spans="1:4" ht="11.25" customHeight="1">
      <c r="A429" s="28"/>
      <c r="B429" s="121"/>
      <c r="C429" s="29"/>
      <c r="D429" s="50"/>
    </row>
    <row r="430" spans="1:4" ht="11.25" customHeight="1">
      <c r="A430" s="28" t="s">
        <v>58</v>
      </c>
      <c r="B430" s="106"/>
      <c r="C430" s="29"/>
      <c r="D430" s="50"/>
    </row>
    <row r="431" spans="1:4" ht="11.25" customHeight="1">
      <c r="A431" s="43" t="s">
        <v>364</v>
      </c>
      <c r="B431" s="122" t="s">
        <v>48</v>
      </c>
      <c r="C431" s="29"/>
      <c r="D431" s="50"/>
    </row>
    <row r="432" spans="1:4" ht="11.25" customHeight="1">
      <c r="A432" s="28" t="s">
        <v>64</v>
      </c>
      <c r="B432" s="106">
        <f>SUM(B433:B438)</f>
        <v>-1725708.73</v>
      </c>
      <c r="C432" s="106">
        <f>SUM(C433:C438)</f>
        <v>0</v>
      </c>
      <c r="D432" s="50"/>
    </row>
    <row r="433" spans="1:6" ht="11.25" customHeight="1">
      <c r="A433" s="43" t="s">
        <v>365</v>
      </c>
      <c r="B433" s="37">
        <v>-1797750.32</v>
      </c>
      <c r="C433" s="34">
        <v>0</v>
      </c>
      <c r="D433" s="50"/>
    </row>
    <row r="434" spans="1:6" ht="11.25" customHeight="1">
      <c r="A434" s="43" t="s">
        <v>366</v>
      </c>
      <c r="B434" s="37">
        <v>221589.21</v>
      </c>
      <c r="C434" s="34">
        <v>0</v>
      </c>
      <c r="D434" s="50"/>
    </row>
    <row r="435" spans="1:6" ht="11.25" customHeight="1">
      <c r="A435" s="43" t="s">
        <v>367</v>
      </c>
      <c r="B435" s="37">
        <v>-133163.22</v>
      </c>
      <c r="C435" s="34">
        <v>0</v>
      </c>
      <c r="D435" s="50"/>
    </row>
    <row r="436" spans="1:6" ht="11.25" customHeight="1">
      <c r="A436" s="43" t="s">
        <v>368</v>
      </c>
      <c r="B436" s="37">
        <v>-246625</v>
      </c>
      <c r="C436" s="34">
        <v>0</v>
      </c>
      <c r="D436" s="50"/>
    </row>
    <row r="437" spans="1:6" ht="11.25" customHeight="1">
      <c r="A437" s="43" t="s">
        <v>369</v>
      </c>
      <c r="B437" s="37">
        <v>230240.6</v>
      </c>
      <c r="C437" s="34">
        <v>0</v>
      </c>
      <c r="D437" s="50"/>
    </row>
    <row r="438" spans="1:6" ht="11.25" customHeight="1">
      <c r="A438" s="43" t="s">
        <v>370</v>
      </c>
      <c r="B438" s="37">
        <v>0</v>
      </c>
      <c r="C438" s="34">
        <v>0</v>
      </c>
      <c r="D438" s="50"/>
    </row>
    <row r="439" spans="1:6" ht="11.25" customHeight="1">
      <c r="A439" s="28" t="s">
        <v>371</v>
      </c>
      <c r="B439" s="122" t="s">
        <v>48</v>
      </c>
      <c r="C439" s="29"/>
      <c r="D439" s="50"/>
      <c r="E439" s="14"/>
      <c r="F439" s="14"/>
    </row>
    <row r="440" spans="1:6" ht="11.25" customHeight="1">
      <c r="A440" s="31"/>
      <c r="B440" s="123"/>
      <c r="C440" s="32"/>
      <c r="D440" s="50"/>
      <c r="E440" s="14"/>
      <c r="F440" s="14"/>
    </row>
    <row r="441" spans="1:6" ht="18" customHeight="1">
      <c r="B441" s="124">
        <f>B432+B430</f>
        <v>-1725708.73</v>
      </c>
      <c r="C441" s="40">
        <f>C432</f>
        <v>0</v>
      </c>
      <c r="D441" s="14"/>
      <c r="E441" s="14"/>
      <c r="F441" s="14"/>
    </row>
    <row r="442" spans="1:6">
      <c r="E442" s="14"/>
      <c r="F442" s="14"/>
    </row>
    <row r="443" spans="1:6">
      <c r="A443" s="18" t="s">
        <v>372</v>
      </c>
      <c r="E443" s="14"/>
      <c r="F443" s="14"/>
    </row>
    <row r="444" spans="1:6" ht="12" customHeight="1">
      <c r="A444" s="18" t="s">
        <v>373</v>
      </c>
      <c r="E444" s="14"/>
      <c r="F444" s="14"/>
    </row>
    <row r="445" spans="1:6">
      <c r="A445" s="125"/>
      <c r="B445" s="125"/>
      <c r="C445" s="125"/>
      <c r="D445" s="125"/>
      <c r="E445" s="14"/>
      <c r="F445" s="14"/>
    </row>
    <row r="446" spans="1:6">
      <c r="A446" s="126" t="s">
        <v>374</v>
      </c>
      <c r="B446" s="127"/>
      <c r="C446" s="127"/>
      <c r="D446" s="128"/>
      <c r="E446" s="14"/>
      <c r="F446" s="14"/>
    </row>
    <row r="447" spans="1:6">
      <c r="A447" s="129" t="s">
        <v>375</v>
      </c>
      <c r="B447" s="130"/>
      <c r="C447" s="130"/>
      <c r="D447" s="131"/>
      <c r="E447" s="14"/>
      <c r="F447" s="132"/>
    </row>
    <row r="448" spans="1:6">
      <c r="A448" s="133" t="s">
        <v>376</v>
      </c>
      <c r="B448" s="134"/>
      <c r="C448" s="134"/>
      <c r="D448" s="135"/>
      <c r="E448" s="14"/>
      <c r="F448" s="132"/>
    </row>
    <row r="449" spans="1:6">
      <c r="A449" s="136" t="s">
        <v>377</v>
      </c>
      <c r="B449" s="137"/>
      <c r="C449" s="138"/>
      <c r="D449" s="139">
        <v>101492430.72</v>
      </c>
      <c r="E449" s="14"/>
      <c r="F449" s="132"/>
    </row>
    <row r="450" spans="1:6">
      <c r="A450" s="140"/>
      <c r="B450" s="140"/>
      <c r="C450" s="141"/>
      <c r="D450" s="138"/>
      <c r="E450" s="14"/>
      <c r="F450" s="132"/>
    </row>
    <row r="451" spans="1:6">
      <c r="A451" s="142" t="s">
        <v>378</v>
      </c>
      <c r="B451" s="142"/>
      <c r="C451" s="143"/>
      <c r="D451" s="144">
        <f>SUM(C451:C456)</f>
        <v>688590.36</v>
      </c>
      <c r="E451" s="14"/>
      <c r="F451" s="14"/>
    </row>
    <row r="452" spans="1:6">
      <c r="A452" s="145" t="s">
        <v>379</v>
      </c>
      <c r="B452" s="145"/>
      <c r="C452" s="146" t="s">
        <v>380</v>
      </c>
      <c r="D452" s="147"/>
      <c r="E452" s="14"/>
      <c r="F452" s="14"/>
    </row>
    <row r="453" spans="1:6">
      <c r="A453" s="145" t="s">
        <v>381</v>
      </c>
      <c r="B453" s="145"/>
      <c r="C453" s="146" t="s">
        <v>380</v>
      </c>
      <c r="D453" s="147"/>
      <c r="E453" s="14"/>
      <c r="F453" s="14"/>
    </row>
    <row r="454" spans="1:6">
      <c r="A454" s="145" t="s">
        <v>382</v>
      </c>
      <c r="B454" s="145"/>
      <c r="C454" s="148">
        <v>688589.1</v>
      </c>
      <c r="D454" s="147"/>
      <c r="E454" s="14"/>
      <c r="F454" s="14"/>
    </row>
    <row r="455" spans="1:6">
      <c r="A455" s="145" t="s">
        <v>383</v>
      </c>
      <c r="B455" s="145"/>
      <c r="C455" s="148">
        <v>1.26</v>
      </c>
      <c r="D455" s="147"/>
      <c r="E455" s="14"/>
      <c r="F455" s="14"/>
    </row>
    <row r="456" spans="1:6">
      <c r="A456" s="149" t="s">
        <v>384</v>
      </c>
      <c r="B456" s="150"/>
      <c r="C456" s="148" t="s">
        <v>380</v>
      </c>
      <c r="D456" s="147"/>
      <c r="E456" s="14"/>
      <c r="F456" s="14"/>
    </row>
    <row r="457" spans="1:6">
      <c r="A457" s="140"/>
      <c r="B457" s="140"/>
      <c r="C457" s="141"/>
      <c r="D457" s="138"/>
      <c r="E457" s="14"/>
      <c r="F457" s="14"/>
    </row>
    <row r="458" spans="1:6">
      <c r="A458" s="142" t="s">
        <v>385</v>
      </c>
      <c r="B458" s="142"/>
      <c r="C458" s="143"/>
      <c r="D458" s="144">
        <f>SUM(C458:C462)</f>
        <v>3697812.38</v>
      </c>
      <c r="E458" s="14"/>
      <c r="F458" s="14"/>
    </row>
    <row r="459" spans="1:6">
      <c r="A459" s="145" t="s">
        <v>386</v>
      </c>
      <c r="B459" s="145"/>
      <c r="C459" s="146" t="s">
        <v>380</v>
      </c>
      <c r="D459" s="147"/>
      <c r="E459" s="14"/>
      <c r="F459" s="14"/>
    </row>
    <row r="460" spans="1:6">
      <c r="A460" s="145" t="s">
        <v>387</v>
      </c>
      <c r="B460" s="145"/>
      <c r="C460" s="146" t="s">
        <v>380</v>
      </c>
      <c r="D460" s="147"/>
      <c r="E460" s="14"/>
      <c r="F460" s="14"/>
    </row>
    <row r="461" spans="1:6">
      <c r="A461" s="145" t="s">
        <v>388</v>
      </c>
      <c r="B461" s="145"/>
      <c r="C461" s="146" t="s">
        <v>380</v>
      </c>
      <c r="D461" s="147"/>
      <c r="E461" s="14"/>
      <c r="F461" s="14"/>
    </row>
    <row r="462" spans="1:6">
      <c r="A462" s="151" t="s">
        <v>389</v>
      </c>
      <c r="B462" s="152"/>
      <c r="C462" s="148">
        <v>3697812.38</v>
      </c>
      <c r="D462" s="153"/>
      <c r="E462" s="154"/>
      <c r="F462" s="14"/>
    </row>
    <row r="463" spans="1:6">
      <c r="A463" s="140"/>
      <c r="B463" s="140"/>
      <c r="C463" s="138"/>
      <c r="D463" s="138"/>
      <c r="E463" s="155"/>
      <c r="F463" s="14"/>
    </row>
    <row r="464" spans="1:6">
      <c r="A464" s="156" t="s">
        <v>390</v>
      </c>
      <c r="B464" s="156"/>
      <c r="C464" s="138"/>
      <c r="D464" s="157">
        <f>D449+D451-D458</f>
        <v>98483208.700000003</v>
      </c>
      <c r="E464" s="154"/>
      <c r="F464" s="132"/>
    </row>
    <row r="465" spans="1:6" ht="7.5" customHeight="1">
      <c r="A465" s="125"/>
      <c r="B465" s="125"/>
      <c r="C465" s="158"/>
      <c r="D465" s="158"/>
      <c r="E465" s="154"/>
      <c r="F465" s="14"/>
    </row>
    <row r="466" spans="1:6">
      <c r="A466" s="126" t="s">
        <v>391</v>
      </c>
      <c r="B466" s="127"/>
      <c r="C466" s="127"/>
      <c r="D466" s="128"/>
      <c r="E466" s="14"/>
      <c r="F466" s="14"/>
    </row>
    <row r="467" spans="1:6">
      <c r="A467" s="129" t="s">
        <v>375</v>
      </c>
      <c r="B467" s="130"/>
      <c r="C467" s="130"/>
      <c r="D467" s="131"/>
      <c r="E467" s="14"/>
      <c r="F467" s="14"/>
    </row>
    <row r="468" spans="1:6">
      <c r="A468" s="133"/>
      <c r="B468" s="134"/>
      <c r="C468" s="134"/>
      <c r="D468" s="135"/>
      <c r="E468" s="14"/>
      <c r="F468" s="14"/>
    </row>
    <row r="469" spans="1:6">
      <c r="A469" s="136" t="s">
        <v>392</v>
      </c>
      <c r="B469" s="137"/>
      <c r="C469" s="138"/>
      <c r="D469" s="159">
        <v>100003691.59</v>
      </c>
      <c r="E469" s="14"/>
      <c r="F469" s="14"/>
    </row>
    <row r="470" spans="1:6">
      <c r="A470" s="140"/>
      <c r="B470" s="140"/>
      <c r="C470" s="138"/>
      <c r="D470" s="138"/>
      <c r="E470" s="14"/>
      <c r="F470" s="14"/>
    </row>
    <row r="471" spans="1:6">
      <c r="A471" s="160" t="s">
        <v>393</v>
      </c>
      <c r="B471" s="160"/>
      <c r="C471" s="143"/>
      <c r="D471" s="161">
        <f>SUM(C471:C488)</f>
        <v>1399237.77</v>
      </c>
      <c r="E471" s="14"/>
      <c r="F471" s="14"/>
    </row>
    <row r="472" spans="1:6">
      <c r="A472" s="145" t="s">
        <v>394</v>
      </c>
      <c r="B472" s="145"/>
      <c r="C472" s="148">
        <v>850395.72</v>
      </c>
      <c r="D472" s="162"/>
      <c r="E472" s="14"/>
      <c r="F472" s="14"/>
    </row>
    <row r="473" spans="1:6">
      <c r="A473" s="145" t="s">
        <v>395</v>
      </c>
      <c r="B473" s="145"/>
      <c r="C473" s="148">
        <v>267822.93</v>
      </c>
      <c r="D473" s="163"/>
      <c r="E473" s="132"/>
      <c r="F473" s="14"/>
    </row>
    <row r="474" spans="1:6">
      <c r="A474" s="145" t="s">
        <v>396</v>
      </c>
      <c r="B474" s="145"/>
      <c r="C474" s="148">
        <v>0</v>
      </c>
      <c r="D474" s="163"/>
      <c r="E474" s="132"/>
      <c r="F474" s="14"/>
    </row>
    <row r="475" spans="1:6">
      <c r="A475" s="145" t="s">
        <v>397</v>
      </c>
      <c r="B475" s="145"/>
      <c r="C475" s="148">
        <v>0</v>
      </c>
      <c r="D475" s="163"/>
      <c r="E475" s="132"/>
      <c r="F475" s="14"/>
    </row>
    <row r="476" spans="1:6">
      <c r="A476" s="145" t="s">
        <v>398</v>
      </c>
      <c r="B476" s="145"/>
      <c r="C476" s="148">
        <v>0</v>
      </c>
      <c r="D476" s="163"/>
      <c r="E476" s="132"/>
      <c r="F476" s="132"/>
    </row>
    <row r="477" spans="1:6">
      <c r="A477" s="145" t="s">
        <v>399</v>
      </c>
      <c r="B477" s="145"/>
      <c r="C477" s="148">
        <v>281019.12</v>
      </c>
      <c r="D477" s="163"/>
      <c r="E477" s="132"/>
      <c r="F477" s="132"/>
    </row>
    <row r="478" spans="1:6">
      <c r="A478" s="145" t="s">
        <v>400</v>
      </c>
      <c r="B478" s="145"/>
      <c r="C478" s="148">
        <v>0</v>
      </c>
      <c r="D478" s="164"/>
      <c r="E478" s="132"/>
      <c r="F478" s="132"/>
    </row>
    <row r="479" spans="1:6">
      <c r="A479" s="145" t="s">
        <v>401</v>
      </c>
      <c r="B479" s="145"/>
      <c r="C479" s="148">
        <v>0</v>
      </c>
      <c r="D479" s="165"/>
      <c r="E479" s="132"/>
      <c r="F479" s="132"/>
    </row>
    <row r="480" spans="1:6">
      <c r="A480" s="145" t="s">
        <v>402</v>
      </c>
      <c r="B480" s="145"/>
      <c r="C480" s="148">
        <v>0</v>
      </c>
      <c r="D480" s="166"/>
      <c r="E480" s="132"/>
      <c r="F480" s="132"/>
    </row>
    <row r="481" spans="1:9">
      <c r="A481" s="145" t="s">
        <v>403</v>
      </c>
      <c r="B481" s="145"/>
      <c r="C481" s="148">
        <v>0</v>
      </c>
      <c r="D481" s="166"/>
      <c r="E481" s="132"/>
      <c r="F481" s="132"/>
    </row>
    <row r="482" spans="1:9">
      <c r="A482" s="145" t="s">
        <v>404</v>
      </c>
      <c r="B482" s="145"/>
      <c r="C482" s="146" t="s">
        <v>380</v>
      </c>
      <c r="D482" s="166"/>
      <c r="E482" s="132"/>
      <c r="F482" s="132"/>
      <c r="G482" s="167"/>
    </row>
    <row r="483" spans="1:9">
      <c r="A483" s="145" t="s">
        <v>405</v>
      </c>
      <c r="B483" s="145"/>
      <c r="C483" s="146" t="s">
        <v>380</v>
      </c>
      <c r="D483" s="166"/>
      <c r="E483" s="132"/>
      <c r="F483" s="132"/>
      <c r="G483" s="167"/>
    </row>
    <row r="484" spans="1:9">
      <c r="A484" s="145" t="s">
        <v>406</v>
      </c>
      <c r="B484" s="145"/>
      <c r="C484" s="146" t="s">
        <v>380</v>
      </c>
      <c r="D484" s="166"/>
      <c r="E484" s="132"/>
      <c r="F484" s="168"/>
    </row>
    <row r="485" spans="1:9">
      <c r="A485" s="145" t="s">
        <v>407</v>
      </c>
      <c r="B485" s="145"/>
      <c r="C485" s="146" t="s">
        <v>380</v>
      </c>
      <c r="D485" s="166"/>
      <c r="E485" s="132"/>
      <c r="F485" s="132"/>
      <c r="I485" s="167"/>
    </row>
    <row r="486" spans="1:9">
      <c r="A486" s="145" t="s">
        <v>408</v>
      </c>
      <c r="B486" s="145"/>
      <c r="C486" s="146" t="s">
        <v>380</v>
      </c>
      <c r="D486" s="166"/>
      <c r="E486" s="132"/>
      <c r="F486" s="132"/>
      <c r="I486" s="167"/>
    </row>
    <row r="487" spans="1:9" ht="12.75" customHeight="1">
      <c r="A487" s="145" t="s">
        <v>409</v>
      </c>
      <c r="B487" s="145"/>
      <c r="C487" s="146" t="s">
        <v>380</v>
      </c>
      <c r="D487" s="166"/>
      <c r="E487" s="132"/>
      <c r="F487" s="132"/>
      <c r="I487" s="167"/>
    </row>
    <row r="488" spans="1:9">
      <c r="A488" s="169" t="s">
        <v>410</v>
      </c>
      <c r="B488" s="170"/>
      <c r="C488" s="148">
        <v>0</v>
      </c>
      <c r="D488" s="166"/>
      <c r="E488" s="132"/>
      <c r="F488" s="132"/>
      <c r="I488" s="167"/>
    </row>
    <row r="489" spans="1:9" ht="3.75" customHeight="1">
      <c r="A489" s="140"/>
      <c r="B489" s="140"/>
      <c r="C489" s="138"/>
      <c r="D489" s="138"/>
      <c r="E489" s="14"/>
      <c r="F489" s="132"/>
      <c r="I489" s="167"/>
    </row>
    <row r="490" spans="1:9">
      <c r="A490" s="160" t="s">
        <v>411</v>
      </c>
      <c r="B490" s="160"/>
      <c r="C490" s="143"/>
      <c r="D490" s="161">
        <f>SUM(C490:C497)</f>
        <v>6261817.870000001</v>
      </c>
      <c r="E490" s="14"/>
      <c r="F490" s="132"/>
      <c r="I490" s="167"/>
    </row>
    <row r="491" spans="1:9">
      <c r="A491" s="145" t="s">
        <v>412</v>
      </c>
      <c r="B491" s="145"/>
      <c r="C491" s="148">
        <v>5489146.2400000002</v>
      </c>
      <c r="D491" s="166"/>
      <c r="E491" s="14"/>
      <c r="F491" s="14"/>
      <c r="I491" s="167"/>
    </row>
    <row r="492" spans="1:9">
      <c r="A492" s="145" t="s">
        <v>413</v>
      </c>
      <c r="B492" s="145"/>
      <c r="C492" s="148">
        <v>772670.23</v>
      </c>
      <c r="D492" s="166"/>
      <c r="E492" s="14"/>
      <c r="F492" s="14"/>
    </row>
    <row r="493" spans="1:9">
      <c r="A493" s="145" t="s">
        <v>414</v>
      </c>
      <c r="B493" s="145"/>
      <c r="C493" s="146" t="s">
        <v>380</v>
      </c>
      <c r="D493" s="166"/>
      <c r="E493" s="14"/>
      <c r="F493" s="14"/>
    </row>
    <row r="494" spans="1:9">
      <c r="A494" s="145" t="s">
        <v>415</v>
      </c>
      <c r="B494" s="145"/>
      <c r="C494" s="146" t="s">
        <v>380</v>
      </c>
      <c r="D494" s="166"/>
      <c r="E494" s="14"/>
      <c r="F494" s="14"/>
    </row>
    <row r="495" spans="1:9">
      <c r="A495" s="145" t="s">
        <v>416</v>
      </c>
      <c r="B495" s="145"/>
      <c r="C495" s="146" t="s">
        <v>380</v>
      </c>
      <c r="D495" s="166"/>
      <c r="E495" s="14"/>
      <c r="F495" s="14"/>
    </row>
    <row r="496" spans="1:9">
      <c r="A496" s="145" t="s">
        <v>417</v>
      </c>
      <c r="B496" s="145"/>
      <c r="C496" s="148">
        <v>1.4</v>
      </c>
      <c r="D496" s="166"/>
      <c r="E496" s="14"/>
      <c r="F496" s="14"/>
    </row>
    <row r="497" spans="1:6">
      <c r="A497" s="169" t="s">
        <v>418</v>
      </c>
      <c r="B497" s="170"/>
      <c r="C497" s="148">
        <v>0</v>
      </c>
      <c r="D497" s="166"/>
      <c r="E497" s="14"/>
      <c r="F497" s="14"/>
    </row>
    <row r="498" spans="1:6">
      <c r="A498" s="140"/>
      <c r="B498" s="140"/>
      <c r="C498" s="138"/>
      <c r="D498" s="138"/>
      <c r="E498" s="14"/>
      <c r="F498" s="14"/>
    </row>
    <row r="499" spans="1:6">
      <c r="A499" s="171" t="s">
        <v>419</v>
      </c>
      <c r="C499" s="138"/>
      <c r="D499" s="172">
        <f>D469-D471+D490</f>
        <v>104866271.69000001</v>
      </c>
      <c r="E499" s="132"/>
      <c r="F499" s="132"/>
    </row>
    <row r="500" spans="1:6">
      <c r="E500" s="173"/>
      <c r="F500" s="14"/>
    </row>
    <row r="501" spans="1:6">
      <c r="D501" s="174"/>
      <c r="E501" s="14"/>
      <c r="F501" s="14"/>
    </row>
    <row r="502" spans="1:6">
      <c r="A502" s="16" t="s">
        <v>420</v>
      </c>
      <c r="B502" s="16"/>
      <c r="C502" s="16"/>
      <c r="D502" s="16"/>
      <c r="E502" s="16"/>
      <c r="F502" s="14"/>
    </row>
    <row r="503" spans="1:6">
      <c r="A503" s="175"/>
      <c r="B503" s="175"/>
      <c r="C503" s="175"/>
      <c r="D503" s="175"/>
      <c r="E503" s="175"/>
      <c r="F503" s="14"/>
    </row>
    <row r="504" spans="1:6" ht="21" customHeight="1">
      <c r="A504" s="74" t="s">
        <v>421</v>
      </c>
      <c r="B504" s="75" t="s">
        <v>54</v>
      </c>
      <c r="C504" s="101" t="s">
        <v>55</v>
      </c>
      <c r="D504" s="101" t="s">
        <v>56</v>
      </c>
      <c r="E504" s="14"/>
      <c r="F504" s="14"/>
    </row>
    <row r="505" spans="1:6">
      <c r="A505" s="26" t="s">
        <v>422</v>
      </c>
      <c r="B505" s="176" t="s">
        <v>423</v>
      </c>
      <c r="C505" s="177" t="s">
        <v>423</v>
      </c>
      <c r="D505" s="177" t="s">
        <v>423</v>
      </c>
      <c r="E505" s="14"/>
      <c r="F505" s="14"/>
    </row>
    <row r="506" spans="1:6">
      <c r="A506" s="31"/>
      <c r="B506" s="178">
        <v>0</v>
      </c>
      <c r="C506" s="179">
        <v>0</v>
      </c>
      <c r="D506" s="179">
        <v>0</v>
      </c>
      <c r="E506" s="14"/>
      <c r="F506" s="14"/>
    </row>
    <row r="507" spans="1:6" ht="21" customHeight="1">
      <c r="B507" s="25">
        <f>SUM(B506:B506)</f>
        <v>0</v>
      </c>
      <c r="C507" s="25">
        <f>SUM(C506:C506)</f>
        <v>0</v>
      </c>
      <c r="D507" s="25">
        <f>SUM(D506:D506)</f>
        <v>0</v>
      </c>
      <c r="E507" s="14"/>
      <c r="F507" s="14"/>
    </row>
    <row r="508" spans="1:6">
      <c r="E508" s="14"/>
      <c r="F508" s="14"/>
    </row>
    <row r="509" spans="1:6">
      <c r="A509" s="3" t="s">
        <v>424</v>
      </c>
      <c r="B509" s="125"/>
      <c r="C509" s="125"/>
      <c r="D509" s="125"/>
    </row>
    <row r="510" spans="1:6">
      <c r="B510" s="125"/>
      <c r="C510" s="125"/>
      <c r="D510" s="125"/>
    </row>
    <row r="511" spans="1:6">
      <c r="B511" s="125"/>
      <c r="C511" s="125"/>
      <c r="D511" s="125"/>
    </row>
    <row r="512" spans="1:6">
      <c r="F512" s="14"/>
    </row>
    <row r="513" spans="1:6">
      <c r="A513" s="180"/>
      <c r="B513" s="125"/>
      <c r="C513" s="180"/>
      <c r="D513" s="180"/>
      <c r="E513" s="180"/>
      <c r="F513" s="181"/>
    </row>
    <row r="514" spans="1:6">
      <c r="A514" s="182" t="s">
        <v>425</v>
      </c>
      <c r="B514" s="125"/>
      <c r="C514" s="183" t="s">
        <v>426</v>
      </c>
      <c r="D514" s="183"/>
      <c r="E514" s="183"/>
      <c r="F514" s="184"/>
    </row>
    <row r="515" spans="1:6">
      <c r="A515" s="182" t="s">
        <v>427</v>
      </c>
      <c r="B515" s="125"/>
      <c r="C515" s="185" t="s">
        <v>428</v>
      </c>
      <c r="D515" s="185"/>
      <c r="E515" s="185"/>
      <c r="F515" s="186"/>
    </row>
    <row r="516" spans="1:6">
      <c r="A516" s="125"/>
      <c r="B516" s="125"/>
      <c r="C516" s="185"/>
      <c r="D516" s="185"/>
      <c r="E516" s="185"/>
      <c r="F516" s="125"/>
    </row>
    <row r="517" spans="1:6">
      <c r="A517" s="125"/>
      <c r="B517" s="125"/>
      <c r="C517" s="125"/>
      <c r="D517" s="125"/>
      <c r="E517" s="125"/>
      <c r="F517" s="125"/>
    </row>
    <row r="518" spans="1:6" ht="12.75" customHeight="1"/>
    <row r="521" spans="1:6" ht="12.75" customHeight="1"/>
  </sheetData>
  <mergeCells count="69">
    <mergeCell ref="A502:E502"/>
    <mergeCell ref="C514:E514"/>
    <mergeCell ref="C515:E516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2:B462"/>
    <mergeCell ref="A463:B463"/>
    <mergeCell ref="A464:B464"/>
    <mergeCell ref="A466:D466"/>
    <mergeCell ref="A467:D467"/>
    <mergeCell ref="A468:D468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C227:D227"/>
    <mergeCell ref="C236:D236"/>
    <mergeCell ref="A446:D446"/>
    <mergeCell ref="A447:D447"/>
    <mergeCell ref="A448:D448"/>
    <mergeCell ref="A449:B449"/>
    <mergeCell ref="C130:D130"/>
    <mergeCell ref="A142:C142"/>
    <mergeCell ref="C174:D174"/>
    <mergeCell ref="C181:D181"/>
    <mergeCell ref="C188:D188"/>
    <mergeCell ref="C195:D195"/>
    <mergeCell ref="A1:E1"/>
    <mergeCell ref="A2:F2"/>
    <mergeCell ref="A3:F3"/>
    <mergeCell ref="A7:E7"/>
    <mergeCell ref="C58:E58"/>
    <mergeCell ref="C66:D6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40 B170 B177 B184"/>
    <dataValidation allowBlank="1" showInputMessage="1" showErrorMessage="1" prompt="Corresponde al número de la cuenta de acuerdo al Plan de Cuentas emitido por el CONAC (DOF 22/11/2010)." sqref="A140"/>
    <dataValidation allowBlank="1" showInputMessage="1" showErrorMessage="1" prompt="Características cualitativas significativas que les impacten financieramente." sqref="C140:D140 D170 D177 D184"/>
    <dataValidation allowBlank="1" showInputMessage="1" showErrorMessage="1" prompt="Especificar origen de dicho recurso: Federal, Estatal, Municipal, Particulares." sqref="C170 C177 C184"/>
  </dataValidations>
  <pageMargins left="0.70866141732283472" right="0.70866141732283472" top="0.51181102362204722" bottom="0.74803149606299213" header="0.31496062992125984" footer="0.31496062992125984"/>
  <pageSetup scale="79" firstPageNumber="9" fitToHeight="10" orientation="landscape" useFirstPageNumber="1" r:id="rId1"/>
  <headerFooter>
    <oddFooter>&amp;R&amp;P</oddFooter>
    <firstFooter>&amp;R9</firstFooter>
  </headerFooter>
  <rowBreaks count="10" manualBreakCount="10">
    <brk id="46" max="5" man="1"/>
    <brk id="94" max="5" man="1"/>
    <brk id="145" max="5" man="1"/>
    <brk id="195" max="5" man="1"/>
    <brk id="245" max="5" man="1"/>
    <brk id="297" max="5" man="1"/>
    <brk id="350" max="5" man="1"/>
    <brk id="396" max="5" man="1"/>
    <brk id="445" max="5" man="1"/>
    <brk id="4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2018-01-18T18:49:19Z</dcterms:created>
  <dcterms:modified xsi:type="dcterms:W3CDTF">2018-01-18T18:49:35Z</dcterms:modified>
</cp:coreProperties>
</file>