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LCG Y LDF\2016\2T\IPRE\"/>
    </mc:Choice>
  </mc:AlternateContent>
  <bookViews>
    <workbookView xWindow="0" yWindow="0" windowWidth="21600" windowHeight="9735" activeTab="7"/>
  </bookViews>
  <sheets>
    <sheet name="EAI" sheetId="1" r:id="rId1"/>
    <sheet name="CAdmon" sheetId="2" r:id="rId2"/>
    <sheet name="CTG" sheetId="3" r:id="rId3"/>
    <sheet name="COG" sheetId="4" r:id="rId4"/>
    <sheet name="CFG" sheetId="5" r:id="rId5"/>
    <sheet name="EN" sheetId="6" r:id="rId6"/>
    <sheet name="ID" sheetId="7" r:id="rId7"/>
    <sheet name="IPF" sheetId="8" r:id="rId8"/>
    <sheet name="CPROG" sheetId="9" r:id="rId9"/>
    <sheet name="PYPI" sheetId="10" r:id="rId10"/>
    <sheet name="IR" sheetId="11" r:id="rId11"/>
  </sheets>
  <externalReferences>
    <externalReference r:id="rId12"/>
    <externalReference r:id="rId13"/>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4" i="4" l="1"/>
  <c r="E44" i="4"/>
  <c r="H40" i="4"/>
  <c r="I40" i="4"/>
  <c r="J40" i="4"/>
  <c r="G40" i="4"/>
  <c r="K41" i="4"/>
  <c r="E40" i="4"/>
  <c r="D40" i="4"/>
  <c r="F40" i="4"/>
  <c r="F41" i="4"/>
  <c r="F35" i="4"/>
  <c r="K40" i="4" l="1"/>
  <c r="V55" i="11"/>
  <c r="V52" i="11"/>
  <c r="V49" i="11"/>
  <c r="V48" i="11"/>
  <c r="V47" i="11"/>
  <c r="V43" i="11"/>
  <c r="V37" i="11"/>
  <c r="V35" i="11"/>
  <c r="V34" i="11"/>
  <c r="V33" i="11"/>
  <c r="V15" i="11"/>
  <c r="V14" i="11"/>
  <c r="V11" i="11"/>
  <c r="V10" i="11"/>
  <c r="V9" i="11"/>
  <c r="V8" i="11"/>
  <c r="V7" i="11"/>
  <c r="O39" i="10"/>
  <c r="O38" i="10"/>
  <c r="O37" i="10"/>
  <c r="O36" i="10"/>
  <c r="N35" i="10"/>
  <c r="L35" i="10"/>
  <c r="O35" i="10" s="1"/>
  <c r="G35" i="10"/>
  <c r="E35" i="10"/>
  <c r="O34" i="10"/>
  <c r="O33" i="10"/>
  <c r="O32" i="10"/>
  <c r="O31" i="10"/>
  <c r="O30" i="10"/>
  <c r="N30" i="10"/>
  <c r="L30" i="10"/>
  <c r="G30" i="10"/>
  <c r="E30" i="10"/>
  <c r="O29" i="10"/>
  <c r="P28" i="10"/>
  <c r="J28" i="10"/>
  <c r="Q28" i="10" s="1"/>
  <c r="N27" i="10"/>
  <c r="M27" i="10"/>
  <c r="L27" i="10"/>
  <c r="P27" i="10" s="1"/>
  <c r="K27" i="10"/>
  <c r="J27" i="10"/>
  <c r="I27" i="10"/>
  <c r="H27" i="10"/>
  <c r="G27" i="10"/>
  <c r="E27" i="10"/>
  <c r="O26" i="10"/>
  <c r="O25" i="10"/>
  <c r="Q24" i="10"/>
  <c r="P24" i="10"/>
  <c r="J24" i="10"/>
  <c r="O24" i="10" s="1"/>
  <c r="N23" i="10"/>
  <c r="M23" i="10"/>
  <c r="L23" i="10"/>
  <c r="K23" i="10"/>
  <c r="J23" i="10"/>
  <c r="I23" i="10"/>
  <c r="H23" i="10"/>
  <c r="E23" i="10"/>
  <c r="O22" i="10"/>
  <c r="O21" i="10"/>
  <c r="O20" i="10"/>
  <c r="O19" i="10"/>
  <c r="O18" i="10"/>
  <c r="O17" i="10"/>
  <c r="O16" i="10"/>
  <c r="P15" i="10"/>
  <c r="J15" i="10"/>
  <c r="Q15" i="10" s="1"/>
  <c r="N14" i="10"/>
  <c r="M14" i="10"/>
  <c r="L14" i="10"/>
  <c r="P14" i="10" s="1"/>
  <c r="K14" i="10"/>
  <c r="J14" i="10"/>
  <c r="I14" i="10"/>
  <c r="H14" i="10"/>
  <c r="O13" i="10"/>
  <c r="P12" i="10"/>
  <c r="J12" i="10"/>
  <c r="N11" i="10"/>
  <c r="M11" i="10"/>
  <c r="L11" i="10"/>
  <c r="K11" i="10"/>
  <c r="J11" i="10"/>
  <c r="I11" i="10"/>
  <c r="H11" i="10"/>
  <c r="H41" i="10" s="1"/>
  <c r="G11" i="10"/>
  <c r="F41" i="9"/>
  <c r="L39" i="9"/>
  <c r="L38" i="9"/>
  <c r="L37" i="9"/>
  <c r="L36" i="9"/>
  <c r="L35" i="9"/>
  <c r="E35" i="9"/>
  <c r="L34" i="9"/>
  <c r="L33" i="9"/>
  <c r="L32" i="9"/>
  <c r="L31" i="9"/>
  <c r="L30" i="9"/>
  <c r="E30" i="9"/>
  <c r="L29" i="9"/>
  <c r="L28" i="9"/>
  <c r="L27" i="9"/>
  <c r="E27" i="9"/>
  <c r="E41" i="9" s="1"/>
  <c r="L26" i="9"/>
  <c r="L25" i="9"/>
  <c r="L24" i="9"/>
  <c r="L23" i="9"/>
  <c r="E23" i="9"/>
  <c r="L22" i="9"/>
  <c r="L21" i="9"/>
  <c r="L20" i="9"/>
  <c r="L19" i="9"/>
  <c r="L18" i="9"/>
  <c r="L17" i="9"/>
  <c r="L16" i="9"/>
  <c r="L15" i="9"/>
  <c r="K14" i="9"/>
  <c r="I14" i="9"/>
  <c r="F14" i="9"/>
  <c r="E14" i="9"/>
  <c r="G13" i="9"/>
  <c r="L13" i="9" s="1"/>
  <c r="G12" i="9"/>
  <c r="L12" i="9" s="1"/>
  <c r="K11" i="9"/>
  <c r="K41" i="9" s="1"/>
  <c r="J11" i="9"/>
  <c r="J41" i="9" s="1"/>
  <c r="I11" i="9"/>
  <c r="H11" i="9"/>
  <c r="H41" i="9" s="1"/>
  <c r="G11" i="9"/>
  <c r="G41" i="9" s="1"/>
  <c r="F11" i="9"/>
  <c r="E11" i="9"/>
  <c r="D33" i="8"/>
  <c r="F29" i="8"/>
  <c r="F33" i="8" s="1"/>
  <c r="E29" i="8"/>
  <c r="E33" i="8" s="1"/>
  <c r="D29" i="8"/>
  <c r="F14" i="8"/>
  <c r="E14" i="8"/>
  <c r="D14" i="8"/>
  <c r="F13" i="8"/>
  <c r="F11" i="8" s="1"/>
  <c r="F17" i="8" s="1"/>
  <c r="F21" i="8" s="1"/>
  <c r="F25" i="8" s="1"/>
  <c r="E13" i="8"/>
  <c r="D13" i="8"/>
  <c r="F12" i="8"/>
  <c r="E12" i="8"/>
  <c r="E11" i="8" s="1"/>
  <c r="E17" i="8" s="1"/>
  <c r="E21" i="8" s="1"/>
  <c r="E25" i="8" s="1"/>
  <c r="D12" i="8"/>
  <c r="D11" i="8" s="1"/>
  <c r="D17" i="8" s="1"/>
  <c r="D21" i="8" s="1"/>
  <c r="D25" i="8" s="1"/>
  <c r="E34" i="7"/>
  <c r="D34" i="7"/>
  <c r="E19" i="7"/>
  <c r="E36" i="7" s="1"/>
  <c r="D19" i="7"/>
  <c r="D36" i="7" s="1"/>
  <c r="D33" i="6"/>
  <c r="H31" i="6"/>
  <c r="F31" i="6"/>
  <c r="D31" i="6"/>
  <c r="H30" i="6"/>
  <c r="H29" i="6"/>
  <c r="H28" i="6"/>
  <c r="H27" i="6"/>
  <c r="H26" i="6"/>
  <c r="H25" i="6"/>
  <c r="H24" i="6"/>
  <c r="H23" i="6"/>
  <c r="F19" i="6"/>
  <c r="H19" i="6" s="1"/>
  <c r="H33" i="6" s="1"/>
  <c r="D19" i="6"/>
  <c r="H18" i="6"/>
  <c r="H17" i="6"/>
  <c r="H16" i="6"/>
  <c r="H15" i="6"/>
  <c r="H14" i="6"/>
  <c r="H13" i="6"/>
  <c r="H12" i="6"/>
  <c r="H11" i="6"/>
  <c r="H10" i="6"/>
  <c r="K45" i="5"/>
  <c r="F45" i="5"/>
  <c r="K44" i="5"/>
  <c r="F44" i="5"/>
  <c r="K43" i="5"/>
  <c r="F43" i="5"/>
  <c r="K42" i="5"/>
  <c r="F42" i="5"/>
  <c r="J41" i="5"/>
  <c r="H41" i="5"/>
  <c r="E41" i="5"/>
  <c r="D41" i="5"/>
  <c r="F41" i="5" s="1"/>
  <c r="K41" i="5" s="1"/>
  <c r="K39" i="5"/>
  <c r="F39" i="5"/>
  <c r="K38" i="5"/>
  <c r="F38" i="5"/>
  <c r="K37" i="5"/>
  <c r="F37" i="5"/>
  <c r="K36" i="5"/>
  <c r="F36" i="5"/>
  <c r="K35" i="5"/>
  <c r="F35" i="5"/>
  <c r="K34" i="5"/>
  <c r="F34" i="5"/>
  <c r="K33" i="5"/>
  <c r="F33" i="5"/>
  <c r="E32" i="5"/>
  <c r="F32" i="5" s="1"/>
  <c r="K32" i="5" s="1"/>
  <c r="F31" i="5"/>
  <c r="K31" i="5" s="1"/>
  <c r="J30" i="5"/>
  <c r="H30" i="5"/>
  <c r="D30" i="5"/>
  <c r="F29" i="5"/>
  <c r="K28" i="5"/>
  <c r="F28" i="5"/>
  <c r="K27" i="5"/>
  <c r="F27" i="5"/>
  <c r="F26" i="5"/>
  <c r="K26" i="5" s="1"/>
  <c r="K25" i="5"/>
  <c r="F25" i="5"/>
  <c r="K24" i="5"/>
  <c r="F24" i="5"/>
  <c r="K23" i="5"/>
  <c r="F23" i="5"/>
  <c r="K22" i="5"/>
  <c r="F22" i="5"/>
  <c r="J21" i="5"/>
  <c r="J47" i="5" s="1"/>
  <c r="I21" i="5"/>
  <c r="I47" i="5" s="1"/>
  <c r="H21" i="5"/>
  <c r="H47" i="5" s="1"/>
  <c r="G21" i="5"/>
  <c r="G47" i="5" s="1"/>
  <c r="E21" i="5"/>
  <c r="D21" i="5"/>
  <c r="D47" i="5" s="1"/>
  <c r="F20" i="5"/>
  <c r="F19" i="5"/>
  <c r="K19" i="5" s="1"/>
  <c r="F18" i="5"/>
  <c r="K18" i="5" s="1"/>
  <c r="F17" i="5"/>
  <c r="K17" i="5" s="1"/>
  <c r="F16" i="5"/>
  <c r="K16" i="5" s="1"/>
  <c r="F15" i="5"/>
  <c r="K15" i="5" s="1"/>
  <c r="F14" i="5"/>
  <c r="K14" i="5" s="1"/>
  <c r="F13" i="5"/>
  <c r="K13" i="5" s="1"/>
  <c r="K12" i="5"/>
  <c r="K48" i="4"/>
  <c r="J48" i="4"/>
  <c r="H48" i="4"/>
  <c r="F48" i="4"/>
  <c r="E48" i="4"/>
  <c r="D48" i="4"/>
  <c r="F43" i="4"/>
  <c r="K43" i="4" s="1"/>
  <c r="J42" i="4"/>
  <c r="I42" i="4"/>
  <c r="H42" i="4"/>
  <c r="G42" i="4"/>
  <c r="E42" i="4"/>
  <c r="D42" i="4"/>
  <c r="F39" i="4"/>
  <c r="K39" i="4" s="1"/>
  <c r="F38" i="4"/>
  <c r="K38" i="4" s="1"/>
  <c r="F37" i="4"/>
  <c r="K37" i="4" s="1"/>
  <c r="F36" i="4"/>
  <c r="K36" i="4" s="1"/>
  <c r="K35" i="4"/>
  <c r="F34" i="4"/>
  <c r="K34" i="4" s="1"/>
  <c r="F33" i="4"/>
  <c r="K33" i="4" s="1"/>
  <c r="J32" i="4"/>
  <c r="J44" i="4" s="1"/>
  <c r="I32" i="4"/>
  <c r="I44" i="4" s="1"/>
  <c r="H32" i="4"/>
  <c r="H44" i="4" s="1"/>
  <c r="G32" i="4"/>
  <c r="G44" i="4" s="1"/>
  <c r="E32" i="4"/>
  <c r="F32" i="4" s="1"/>
  <c r="D32" i="4"/>
  <c r="F31" i="4"/>
  <c r="K31" i="4" s="1"/>
  <c r="J30" i="4"/>
  <c r="I30" i="4"/>
  <c r="H30" i="4"/>
  <c r="G30" i="4"/>
  <c r="E30" i="4"/>
  <c r="D30" i="4"/>
  <c r="F29" i="4"/>
  <c r="K29" i="4" s="1"/>
  <c r="F28" i="4"/>
  <c r="K28" i="4" s="1"/>
  <c r="F27" i="4"/>
  <c r="K27" i="4" s="1"/>
  <c r="F26" i="4"/>
  <c r="K26" i="4" s="1"/>
  <c r="F25" i="4"/>
  <c r="K25" i="4" s="1"/>
  <c r="F24" i="4"/>
  <c r="K24" i="4" s="1"/>
  <c r="F23" i="4"/>
  <c r="K23" i="4" s="1"/>
  <c r="F22" i="4"/>
  <c r="K22" i="4" s="1"/>
  <c r="F21" i="4"/>
  <c r="K21" i="4" s="1"/>
  <c r="F20" i="4"/>
  <c r="K20" i="4" s="1"/>
  <c r="F19" i="4"/>
  <c r="K19" i="4" s="1"/>
  <c r="F18" i="4"/>
  <c r="K18" i="4" s="1"/>
  <c r="F17" i="4"/>
  <c r="K17" i="4" s="1"/>
  <c r="J16" i="4"/>
  <c r="I16" i="4"/>
  <c r="H16" i="4"/>
  <c r="G16" i="4"/>
  <c r="E16" i="4"/>
  <c r="F16" i="4" s="1"/>
  <c r="D16" i="4"/>
  <c r="F15" i="4"/>
  <c r="K15" i="4" s="1"/>
  <c r="F14" i="4"/>
  <c r="K14" i="4" s="1"/>
  <c r="F13" i="4"/>
  <c r="K13" i="4" s="1"/>
  <c r="J12" i="4"/>
  <c r="I12" i="4"/>
  <c r="H12" i="4"/>
  <c r="G12" i="4"/>
  <c r="E12" i="4"/>
  <c r="D12" i="4"/>
  <c r="F11" i="4"/>
  <c r="K11" i="4" s="1"/>
  <c r="J10" i="4"/>
  <c r="I10" i="4"/>
  <c r="H10" i="4"/>
  <c r="G10" i="4"/>
  <c r="E10" i="4"/>
  <c r="D10" i="4"/>
  <c r="D44" i="4" s="1"/>
  <c r="J17" i="3"/>
  <c r="I17" i="3"/>
  <c r="H17" i="3"/>
  <c r="G17" i="3"/>
  <c r="E17" i="3"/>
  <c r="D17" i="3"/>
  <c r="D24" i="3" s="1"/>
  <c r="F15" i="3"/>
  <c r="K15" i="3" s="1"/>
  <c r="F13" i="3"/>
  <c r="K13" i="3" s="1"/>
  <c r="F11" i="3"/>
  <c r="K11" i="3" s="1"/>
  <c r="J22" i="2"/>
  <c r="I22" i="2"/>
  <c r="H22" i="2"/>
  <c r="G22" i="2"/>
  <c r="E22" i="2"/>
  <c r="D22" i="2"/>
  <c r="K20" i="2"/>
  <c r="F19" i="2"/>
  <c r="K19" i="2" s="1"/>
  <c r="F18" i="2"/>
  <c r="K18" i="2" s="1"/>
  <c r="F17" i="2"/>
  <c r="K17" i="2" s="1"/>
  <c r="F16" i="2"/>
  <c r="K16" i="2" s="1"/>
  <c r="F15" i="2"/>
  <c r="K15" i="2" s="1"/>
  <c r="F14" i="2"/>
  <c r="K14" i="2" s="1"/>
  <c r="F13" i="2"/>
  <c r="K13" i="2" s="1"/>
  <c r="F12" i="2"/>
  <c r="F22" i="2" s="1"/>
  <c r="I57" i="1"/>
  <c r="J57" i="1" s="1"/>
  <c r="H57" i="1"/>
  <c r="F57" i="1"/>
  <c r="E57" i="1"/>
  <c r="J40" i="1"/>
  <c r="G40" i="1"/>
  <c r="J39" i="1"/>
  <c r="G39" i="1"/>
  <c r="J38" i="1"/>
  <c r="G38" i="1"/>
  <c r="J37" i="1"/>
  <c r="G37" i="1"/>
  <c r="G35" i="1" s="1"/>
  <c r="J36" i="1"/>
  <c r="J35" i="1" s="1"/>
  <c r="G36" i="1"/>
  <c r="I35" i="1"/>
  <c r="H35" i="1"/>
  <c r="F35" i="1"/>
  <c r="E35" i="1"/>
  <c r="E28" i="1"/>
  <c r="J25" i="1"/>
  <c r="G25" i="1"/>
  <c r="J24" i="1"/>
  <c r="G24" i="1"/>
  <c r="J23" i="1"/>
  <c r="G23" i="1"/>
  <c r="J22" i="1"/>
  <c r="J21" i="1"/>
  <c r="G21" i="1"/>
  <c r="G18" i="1" s="1"/>
  <c r="J20" i="1"/>
  <c r="G20" i="1"/>
  <c r="J19" i="1"/>
  <c r="G19" i="1"/>
  <c r="I18" i="1"/>
  <c r="J18" i="1" s="1"/>
  <c r="H18" i="1"/>
  <c r="F18" i="1"/>
  <c r="F28" i="1" s="1"/>
  <c r="E18" i="1"/>
  <c r="J16" i="1"/>
  <c r="G16" i="1"/>
  <c r="I15" i="1"/>
  <c r="J15" i="1" s="1"/>
  <c r="H15" i="1"/>
  <c r="H28" i="1" s="1"/>
  <c r="G15" i="1"/>
  <c r="J14" i="1"/>
  <c r="J13" i="1"/>
  <c r="G13" i="1"/>
  <c r="J12" i="1"/>
  <c r="G12" i="1"/>
  <c r="J11" i="1"/>
  <c r="G11" i="1"/>
  <c r="I28" i="1" l="1"/>
  <c r="J28" i="1" s="1"/>
  <c r="G28" i="1"/>
  <c r="G57" i="1"/>
  <c r="O11" i="10"/>
  <c r="Q27" i="10"/>
  <c r="L41" i="10"/>
  <c r="Q14" i="10"/>
  <c r="N41" i="10"/>
  <c r="I41" i="10"/>
  <c r="M41" i="10"/>
  <c r="K41" i="10"/>
  <c r="O23" i="10"/>
  <c r="Q12" i="10"/>
  <c r="Q11" i="10"/>
  <c r="I41" i="9"/>
  <c r="K32" i="4"/>
  <c r="F42" i="4"/>
  <c r="K42" i="4" s="1"/>
  <c r="F30" i="4"/>
  <c r="K30" i="4" s="1"/>
  <c r="K16" i="4"/>
  <c r="F12" i="4"/>
  <c r="K12" i="4" s="1"/>
  <c r="F10" i="4"/>
  <c r="K10" i="4" s="1"/>
  <c r="P23" i="10"/>
  <c r="O14" i="10"/>
  <c r="O15" i="10"/>
  <c r="Q23" i="10"/>
  <c r="O27" i="10"/>
  <c r="O28" i="10"/>
  <c r="J41" i="10"/>
  <c r="P11" i="10"/>
  <c r="L11" i="9"/>
  <c r="L41" i="9" s="1"/>
  <c r="L14" i="9"/>
  <c r="F33" i="6"/>
  <c r="K11" i="5"/>
  <c r="F21" i="5"/>
  <c r="E30" i="5"/>
  <c r="E47" i="5" s="1"/>
  <c r="K17" i="3"/>
  <c r="F17" i="3"/>
  <c r="K12" i="2"/>
  <c r="K22" i="2" s="1"/>
  <c r="O41" i="10" l="1"/>
  <c r="K44" i="4"/>
  <c r="K21" i="5"/>
  <c r="K47" i="5" s="1"/>
  <c r="F30" i="5"/>
  <c r="K30" i="5" s="1"/>
  <c r="F47" i="5" l="1"/>
</calcChain>
</file>

<file path=xl/comments1.xml><?xml version="1.0" encoding="utf-8"?>
<comments xmlns="http://schemas.openxmlformats.org/spreadsheetml/2006/main">
  <authors>
    <author>DGCG</author>
  </authors>
  <commentList>
    <comment ref="H58" authorId="0" shapeId="0">
      <text>
        <r>
          <rPr>
            <b/>
            <sz val="9"/>
            <color indexed="81"/>
            <rFont val="Tahoma"/>
            <family val="2"/>
          </rPr>
          <t>DGCG:
Recaudado menos Estimado</t>
        </r>
        <r>
          <rPr>
            <sz val="9"/>
            <color indexed="81"/>
            <rFont val="Tahoma"/>
            <family val="2"/>
          </rPr>
          <t xml:space="preserve">
</t>
        </r>
      </text>
    </comment>
  </commentList>
</comments>
</file>

<file path=xl/comments2.xml><?xml version="1.0" encoding="utf-8"?>
<comments xmlns="http://schemas.openxmlformats.org/spreadsheetml/2006/main">
  <authors>
    <author>DGCG</author>
  </authors>
  <commentList>
    <comment ref="K8" authorId="0" shapeId="0">
      <text>
        <r>
          <rPr>
            <b/>
            <sz val="9"/>
            <color indexed="81"/>
            <rFont val="Tahoma"/>
            <family val="2"/>
          </rPr>
          <t>DGCG:</t>
        </r>
        <r>
          <rPr>
            <sz val="9"/>
            <color indexed="81"/>
            <rFont val="Tahoma"/>
            <family val="2"/>
          </rPr>
          <t xml:space="preserve">
Modificado menos devengado</t>
        </r>
      </text>
    </comment>
  </commentList>
</comments>
</file>

<file path=xl/comments3.xml><?xml version="1.0" encoding="utf-8"?>
<comments xmlns="http://schemas.openxmlformats.org/spreadsheetml/2006/main">
  <authors>
    <author>DGCG</author>
  </authors>
  <commentList>
    <comment ref="K7" authorId="0" shapeId="0">
      <text>
        <r>
          <rPr>
            <b/>
            <sz val="9"/>
            <color indexed="81"/>
            <rFont val="Tahoma"/>
            <family val="2"/>
          </rPr>
          <t>DGCG:</t>
        </r>
        <r>
          <rPr>
            <sz val="9"/>
            <color indexed="81"/>
            <rFont val="Tahoma"/>
            <family val="2"/>
          </rPr>
          <t xml:space="preserve">
Modificado menos devengado</t>
        </r>
      </text>
    </comment>
  </commentList>
</comments>
</file>

<file path=xl/comments4.xml><?xml version="1.0" encoding="utf-8"?>
<comments xmlns="http://schemas.openxmlformats.org/spreadsheetml/2006/main">
  <authors>
    <author>DGCG</author>
  </authors>
  <commentList>
    <comment ref="K7" authorId="0" shapeId="0">
      <text>
        <r>
          <rPr>
            <b/>
            <sz val="9"/>
            <color indexed="81"/>
            <rFont val="Tahoma"/>
            <family val="2"/>
          </rPr>
          <t>DGCG:</t>
        </r>
        <r>
          <rPr>
            <sz val="9"/>
            <color indexed="81"/>
            <rFont val="Tahoma"/>
            <family val="2"/>
          </rPr>
          <t xml:space="preserve">
Modificado menos devengado</t>
        </r>
      </text>
    </comment>
  </commentList>
</comments>
</file>

<file path=xl/comments5.xml><?xml version="1.0" encoding="utf-8"?>
<comments xmlns="http://schemas.openxmlformats.org/spreadsheetml/2006/main">
  <authors>
    <author>DGCG</author>
  </authors>
  <commentList>
    <comment ref="K7" authorId="0" shapeId="0">
      <text>
        <r>
          <rPr>
            <b/>
            <sz val="9"/>
            <color indexed="81"/>
            <rFont val="Tahoma"/>
            <family val="2"/>
          </rPr>
          <t>DGCG:</t>
        </r>
        <r>
          <rPr>
            <sz val="9"/>
            <color indexed="81"/>
            <rFont val="Tahoma"/>
            <family val="2"/>
          </rPr>
          <t xml:space="preserve">
Modificado menos devengado</t>
        </r>
      </text>
    </comment>
  </commentList>
</comments>
</file>

<file path=xl/comments6.xml><?xml version="1.0" encoding="utf-8"?>
<comments xmlns="http://schemas.openxmlformats.org/spreadsheetml/2006/main">
  <authors>
    <author>DGCG</author>
  </authors>
  <commentList>
    <comment ref="L7" authorId="0" shapeId="0">
      <text>
        <r>
          <rPr>
            <b/>
            <sz val="9"/>
            <color indexed="81"/>
            <rFont val="Tahoma"/>
            <family val="2"/>
          </rPr>
          <t>DGCG:</t>
        </r>
        <r>
          <rPr>
            <sz val="9"/>
            <color indexed="81"/>
            <rFont val="Tahoma"/>
            <family val="2"/>
          </rPr>
          <t xml:space="preserve">
Modificado menos devengado</t>
        </r>
      </text>
    </comment>
  </commentList>
</comments>
</file>

<file path=xl/comments7.xml><?xml version="1.0" encoding="utf-8"?>
<comments xmlns="http://schemas.openxmlformats.org/spreadsheetml/2006/main">
  <authors>
    <author>DGCG</author>
  </authors>
  <commentList>
    <comment ref="O7" authorId="0" shapeId="0">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<sst xmlns="http://schemas.openxmlformats.org/spreadsheetml/2006/main" count="1051" uniqueCount="415">
  <si>
    <t>ESTADO ANALÍTICO DE INGRESOS</t>
  </si>
  <si>
    <t>POR FUENTE DE FINANCIAMIENTO Y FUENTE DE FINANCIAMIENTO/RUBRO</t>
  </si>
  <si>
    <t xml:space="preserve">Ente Público:      </t>
  </si>
  <si>
    <t>UNIVERSIDAD TECNOLÓGICA DEL NORTE DE GUANAJUATO</t>
  </si>
  <si>
    <t>Rubro de Ingresos</t>
  </si>
  <si>
    <t>Ingreso</t>
  </si>
  <si>
    <t>Diferencia</t>
  </si>
  <si>
    <t>Estimado</t>
  </si>
  <si>
    <t>Ampliaciones y Reducciones</t>
  </si>
  <si>
    <t>Modificado</t>
  </si>
  <si>
    <t>Devengado</t>
  </si>
  <si>
    <t>Recaudado</t>
  </si>
  <si>
    <t>(1)</t>
  </si>
  <si>
    <t>(2)</t>
  </si>
  <si>
    <t>(3= 1 + 2)</t>
  </si>
  <si>
    <t>(4)</t>
  </si>
  <si>
    <t>(5)</t>
  </si>
  <si>
    <t>(6 = 5 - 1 )</t>
  </si>
  <si>
    <t>Impuestos</t>
  </si>
  <si>
    <t>Cuotas y Aportaciones de Seguridad Social</t>
  </si>
  <si>
    <t>Contribuciones de Mejoras</t>
  </si>
  <si>
    <t>Derechos</t>
  </si>
  <si>
    <t>Productos</t>
  </si>
  <si>
    <t>Corriente</t>
  </si>
  <si>
    <t>Capital</t>
  </si>
  <si>
    <t>Aprovechamientos</t>
  </si>
  <si>
    <t>No Comprendidos en las fracciones de la Ley de Ingresos causadas en</t>
  </si>
  <si>
    <t>ejercicios fiscales anteriores pendiente de liquidación o pago</t>
  </si>
  <si>
    <t>Ingresos por Ventas de Bienes y Servicios</t>
  </si>
  <si>
    <t>Participaciones y Aportaciones</t>
  </si>
  <si>
    <t>Transferencias, Asignaciones, Subsidios y Otras Ayudas</t>
  </si>
  <si>
    <t>Ingresos Derivados de Financiamientos</t>
  </si>
  <si>
    <t>Total</t>
  </si>
  <si>
    <t>Ingresos excedentes¹</t>
  </si>
  <si>
    <t>Estado Analítico de Ingresos
Por Fuente de Financiamiento</t>
  </si>
  <si>
    <t>Ing. Por venta de vienes y servicios</t>
  </si>
  <si>
    <t>Bajo protesta de decir verdad declaramos que los Estados Financieros y sus Notas son razonablemente correctos y responsabilidad del emisor</t>
  </si>
  <si>
    <t>¹ Los ingresos excedentes se presentan para efectos de cumplimiento de la Ley General de Contabilidad Gubernamental y el importe reflejado debe ser siempre mayor a cero</t>
  </si>
  <si>
    <t>DR. FERNANDO GUTIÉRREZ GODINEZ</t>
  </si>
  <si>
    <t>C.P. LOTH MARIANO PÉREZ CAMACHO</t>
  </si>
  <si>
    <t>RECTOR</t>
  </si>
  <si>
    <t>ESTADO ANALÍTICO DEL EJERCICIO DEL PRESUPUESTO DE EGRESOS</t>
  </si>
  <si>
    <t>CLASIFICACIÓN ADMINISTRATIVA</t>
  </si>
  <si>
    <t>Ente Público:</t>
  </si>
  <si>
    <t>Concepto</t>
  </si>
  <si>
    <t>Egresos</t>
  </si>
  <si>
    <t>Subejercicio</t>
  </si>
  <si>
    <t>Aprobado</t>
  </si>
  <si>
    <t>Ampliaciones/ (Reducciones)</t>
  </si>
  <si>
    <t>Comprometido</t>
  </si>
  <si>
    <t>Ejercido</t>
  </si>
  <si>
    <t>Pagado</t>
  </si>
  <si>
    <t>3 = (1 + 2 )</t>
  </si>
  <si>
    <t>6 = ( 3 - 5 )</t>
  </si>
  <si>
    <t xml:space="preserve">DIRECCIÓN GENERAL </t>
  </si>
  <si>
    <t>COORDINACIÓN ADMINISTRATIVA</t>
  </si>
  <si>
    <t>COORDINACIÓN ACADEMICA</t>
  </si>
  <si>
    <t>Total del Gasto</t>
  </si>
  <si>
    <t>CLASIFICACIÓN ECONÓMICA (POR TIPO DE GASTO)</t>
  </si>
  <si>
    <t xml:space="preserve">Egresos </t>
  </si>
  <si>
    <t>Gasto Corriente</t>
  </si>
  <si>
    <t>Gasto de Capital</t>
  </si>
  <si>
    <t>Amortización de la Deuda y Disminución de Pasivos</t>
  </si>
  <si>
    <t>__________________________________________</t>
  </si>
  <si>
    <t>CLASIFICACIÓN POR OBJETO DEL GASTO (CAPÍTULO Y CONCEPTO)</t>
  </si>
  <si>
    <t>Servicios Personales</t>
  </si>
  <si>
    <t>Remuneraciones al Personal de Carácter Transitorio</t>
  </si>
  <si>
    <t>Materiales y Suministros</t>
  </si>
  <si>
    <t>Mat, útiles y equipos menores tecno info</t>
  </si>
  <si>
    <t>Combustibles, Lubricantes y Aditivos</t>
  </si>
  <si>
    <t>Herramientas menores</t>
  </si>
  <si>
    <t>Servicios Generales</t>
  </si>
  <si>
    <t>Arrendamiento de maquinaria</t>
  </si>
  <si>
    <t>Servicios de contabilidad</t>
  </si>
  <si>
    <t>Serv. De diseño, arq, ingeniería y acts relac</t>
  </si>
  <si>
    <t>Serv. Prof., científicos y tecnicos integrales</t>
  </si>
  <si>
    <t>Servicios financieros y bancarios</t>
  </si>
  <si>
    <t>Seguros</t>
  </si>
  <si>
    <t>Servicios Básicos</t>
  </si>
  <si>
    <t>Servicios de Comunicación Social</t>
  </si>
  <si>
    <t>De Transporte y Viáticos</t>
  </si>
  <si>
    <t>Servicios Oficiales</t>
  </si>
  <si>
    <t>Mantenimiento de Inmueble</t>
  </si>
  <si>
    <t>Impuesto sobre nómina</t>
  </si>
  <si>
    <t>Otros Servicios Generales</t>
  </si>
  <si>
    <t>Subsidios y Subvenciones</t>
  </si>
  <si>
    <t>Bienes Muebles, Inmuebles e Intangibles</t>
  </si>
  <si>
    <t>Mobiliario y equipo de administración</t>
  </si>
  <si>
    <t>Equipo de Cómputo y Tecnología de la Informac</t>
  </si>
  <si>
    <t>mobiliario y equipo educacional y recreativo</t>
  </si>
  <si>
    <t>Equipo de transporte</t>
  </si>
  <si>
    <t>Maquinaria y otros equipos y herramientas</t>
  </si>
  <si>
    <t>Maquinaria y equipo Agropecuario</t>
  </si>
  <si>
    <t>Equipo de Comunicación y Telecomunicación</t>
  </si>
  <si>
    <t>Provisiones para contingencias y otraas Erogaciones</t>
  </si>
  <si>
    <t>Inversiones Financieras y otras Provisiones</t>
  </si>
  <si>
    <t>CLASIFICACIÓN FUNCIONAL (FINALIDAD Y FUNCIÓN)</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</si>
  <si>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</si>
  <si>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</si>
  <si>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</si>
  <si>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</si>
  <si>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</si>
  <si>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</si>
  <si>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</si>
  <si>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</si>
  <si>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</si>
  <si>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</si>
  <si>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</si>
  <si>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</si>
  <si>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</si>
  <si>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</si>
  <si>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</si>
  <si>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</si>
  <si>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</si>
  <si>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</si>
  <si>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</si>
  <si>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</si>
  <si>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</si>
  <si>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</si>
  <si>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</si>
  <si>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</si>
  <si>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</si>
  <si>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</si>
  <si>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</si>
  <si>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</si>
  <si>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</si>
  <si>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</si>
  <si>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</si>
  <si>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ENDEUDAMIENTO NETO</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</si>
  <si>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</si>
  <si>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</si>
  <si>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</si>
  <si>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</si>
  <si>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</si>
  <si>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</si>
  <si>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</si>
  <si>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</si>
  <si>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</si>
  <si>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</si>
  <si>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</si>
  <si>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</si>
  <si>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INTERESES DE LA DEUDA</t>
  </si>
  <si>
    <t>Total de Intereses de Créditos Bancarios</t>
  </si>
  <si>
    <t>Total de Intereses de Otros Instrumentos de Deuda</t>
  </si>
  <si>
    <t>INDICADORES DE POSTURA FISCAL</t>
  </si>
  <si>
    <t>Ente Público:     UNIVERSIDAD TECNOLÓGICA DEL NORTE DE GUANAJUATO</t>
  </si>
  <si>
    <r>
      <t xml:space="preserve">Pagado </t>
    </r>
    <r>
      <rPr>
        <b/>
        <vertAlign val="superscript"/>
        <sz val="10"/>
        <rFont val="Arial"/>
        <family val="2"/>
      </rPr>
      <t>3</t>
    </r>
  </si>
  <si>
    <t>I. Ingresos Presupuestarios (I=1+2)</t>
  </si>
  <si>
    <r>
      <t xml:space="preserve">     1. Ingresos del Gobierno de la Entidad Federativa </t>
    </r>
    <r>
      <rPr>
        <vertAlign val="superscript"/>
        <sz val="10"/>
        <color theme="1"/>
        <rFont val="Arial"/>
        <family val="2"/>
      </rPr>
      <t>1</t>
    </r>
  </si>
  <si>
    <r>
      <t xml:space="preserve">     2. Ingresos del Sector Paraestatal </t>
    </r>
    <r>
      <rPr>
        <vertAlign val="superscript"/>
        <sz val="10"/>
        <color theme="1"/>
        <rFont val="Arial"/>
        <family val="2"/>
      </rPr>
      <t>1</t>
    </r>
  </si>
  <si>
    <t>II. Egresos Presupuestarios (II=3+4)</t>
  </si>
  <si>
    <r>
      <t xml:space="preserve">        3. Egresos del Gobierno de la Entidad Federativa </t>
    </r>
    <r>
      <rPr>
        <vertAlign val="superscript"/>
        <sz val="10"/>
        <color theme="1"/>
        <rFont val="Arial"/>
        <family val="2"/>
      </rPr>
      <t>2</t>
    </r>
  </si>
  <si>
    <r>
      <t xml:space="preserve">          4. Egresos del Sector Paraestatal </t>
    </r>
    <r>
      <rPr>
        <vertAlign val="superscript"/>
        <sz val="10"/>
        <color theme="1"/>
        <rFont val="Arial"/>
        <family val="2"/>
      </rPr>
      <t>2</t>
    </r>
  </si>
  <si>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</si>
  <si>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</si>
  <si>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</si>
  <si>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</si>
  <si>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</si>
  <si>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</si>
  <si>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</si>
  <si>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</si>
  <si>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</si>
  <si>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</si>
  <si>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______________________________________</t>
  </si>
  <si>
    <t>GASTO POR CATEGORIA PROGRAMÁTICA</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</si>
  <si>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</si>
  <si>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</si>
  <si>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</si>
  <si>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</si>
  <si>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</si>
  <si>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</si>
  <si>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</si>
  <si>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</si>
  <si>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</si>
  <si>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</si>
  <si>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</si>
  <si>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</si>
  <si>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</si>
  <si>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</si>
  <si>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</si>
  <si>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</si>
  <si>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</si>
  <si>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</si>
  <si>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</si>
  <si>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</si>
  <si>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</si>
  <si>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</si>
  <si>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</si>
  <si>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</si>
  <si>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</si>
  <si>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</si>
  <si>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</si>
  <si>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</si>
  <si>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</si>
  <si>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</si>
  <si>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PROGRAMAS Y PROYECTOS DE INVERSIÓN</t>
  </si>
  <si>
    <t>Tipo de Programas y Proyectos</t>
  </si>
  <si>
    <t>Programa o Proyecto</t>
  </si>
  <si>
    <t>UR</t>
  </si>
  <si>
    <t>% Avance Financiero</t>
  </si>
  <si>
    <t>Denominación</t>
  </si>
  <si>
    <t>Devengado/ Aprobado</t>
  </si>
  <si>
    <t>Devengado/ Modificado</t>
  </si>
  <si>
    <t>5/1</t>
  </si>
  <si>
    <t>5/3</t>
  </si>
  <si>
    <t>ADMINISTRACION</t>
  </si>
  <si>
    <t>G0101</t>
  </si>
  <si>
    <t>GESTION</t>
  </si>
  <si>
    <t>0401</t>
  </si>
  <si>
    <t>EDUCACIÓN SUPERIOR</t>
  </si>
  <si>
    <t>0201</t>
  </si>
  <si>
    <t>MANDO</t>
  </si>
  <si>
    <t>G0102</t>
  </si>
  <si>
    <t>0101</t>
  </si>
  <si>
    <t>VINCULACIÓN</t>
  </si>
  <si>
    <t>INDICADORES PARA RESULTADOS</t>
  </si>
  <si>
    <t xml:space="preserve">                                                                                               Del 1 de Enero al 30 de abril de 2016</t>
  </si>
  <si>
    <t xml:space="preserve">                                 Ente Público: UNIVERSIDAD TECNOLÓGICA DEL NORTE DE GUANAJUATO
</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</si>
  <si>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</si>
  <si>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</si>
  <si>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</si>
  <si>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</si>
  <si>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</si>
  <si>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</si>
  <si>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</si>
  <si>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</si>
  <si>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</si>
  <si>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</si>
  <si>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</si>
  <si>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</si>
  <si>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</si>
  <si>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</si>
  <si>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</si>
  <si>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</si>
  <si>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</si>
  <si>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</si>
  <si>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</si>
  <si>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</si>
  <si>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</si>
  <si>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</si>
  <si>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</si>
  <si>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</si>
  <si>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</si>
  <si>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</si>
  <si>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</si>
  <si>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</si>
  <si>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</si>
  <si>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</si>
  <si>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</si>
  <si>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</si>
  <si>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</si>
  <si>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</si>
  <si>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</si>
  <si>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</si>
  <si>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</si>
  <si>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</si>
  <si>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</si>
  <si>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</si>
  <si>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</si>
  <si>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</si>
  <si>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</si>
  <si>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</si>
  <si>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</si>
  <si>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</si>
  <si>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</si>
  <si>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</si>
  <si>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</si>
  <si>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</si>
  <si>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</si>
  <si>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</si>
  <si>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</si>
  <si>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</si>
  <si>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</si>
  <si>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</si>
  <si>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</si>
  <si>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</si>
  <si>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</si>
  <si>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</si>
  <si>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</si>
  <si>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</si>
  <si>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</si>
  <si>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</si>
  <si>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</si>
  <si>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</si>
  <si>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</si>
  <si>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</si>
  <si>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</si>
  <si>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</si>
  <si>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</si>
  <si>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</si>
  <si>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</si>
  <si>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</si>
  <si>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</si>
  <si>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</si>
  <si>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</si>
  <si>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</si>
  <si>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</si>
  <si>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</si>
  <si>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</si>
  <si>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</si>
  <si>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</si>
  <si>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</si>
  <si>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</si>
  <si>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</si>
  <si>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</si>
  <si>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</si>
  <si>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</si>
  <si>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</si>
  <si>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</si>
  <si>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</si>
  <si>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</si>
  <si>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</si>
  <si>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</si>
  <si>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</si>
  <si>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</si>
  <si>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</si>
  <si>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</si>
  <si>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</si>
  <si>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</si>
  <si>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</si>
  <si>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</si>
  <si>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</si>
  <si>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</si>
  <si>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</si>
  <si>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</si>
  <si>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</si>
  <si>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</si>
  <si>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</si>
  <si>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</si>
  <si>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</si>
  <si>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</si>
  <si>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</si>
  <si>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</si>
  <si>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</si>
  <si>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</si>
  <si>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</si>
  <si>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</si>
  <si>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</si>
  <si>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</si>
  <si>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</si>
  <si>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</si>
  <si>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</si>
  <si>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</si>
  <si>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</si>
  <si>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</si>
  <si>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</si>
  <si>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</si>
  <si>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</si>
  <si>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</si>
  <si>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</si>
  <si>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</si>
  <si>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</si>
  <si>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</si>
  <si>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</si>
  <si>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</si>
  <si>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</si>
  <si>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</si>
  <si>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</si>
  <si>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</si>
  <si>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</si>
  <si>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</si>
  <si>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</si>
  <si>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</si>
  <si>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</si>
  <si>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</si>
  <si>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</si>
  <si>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</si>
  <si>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</si>
  <si>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</si>
  <si>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</si>
  <si>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</si>
  <si>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</si>
  <si>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</si>
  <si>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</si>
  <si>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</si>
  <si>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</si>
  <si>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</si>
  <si>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</si>
  <si>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</si>
  <si>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</si>
  <si>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</si>
  <si>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</si>
  <si>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</si>
  <si>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</si>
  <si>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</si>
  <si>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</si>
  <si>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</si>
  <si>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</si>
  <si>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</si>
  <si>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</si>
  <si>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</si>
  <si>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</si>
  <si>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</si>
  <si>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</si>
  <si>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</si>
  <si>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</si>
  <si>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</si>
  <si>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</si>
  <si>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</si>
  <si>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</si>
  <si>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</si>
  <si>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</si>
  <si>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</si>
  <si>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</si>
  <si>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</si>
  <si>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</si>
  <si>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</si>
  <si>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</si>
  <si>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Del 1 de Enero al 30 de junio de 2016</t>
  </si>
  <si>
    <t>Del 01 de Enero al 30 de junio de 2016</t>
  </si>
  <si>
    <t>Del 01 Enero al 30 de junio del 2016</t>
  </si>
  <si>
    <t>Del 01 de Enero al 30 de junio de  2016</t>
  </si>
  <si>
    <t>Obra Pública en Bienes Propios</t>
  </si>
  <si>
    <t>Inversión Pública</t>
  </si>
  <si>
    <t>SECRETARIO ADMINISTRATIVO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</si>
</sst>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0_ ;\-#,##0.00\ "/>
    <numFmt numFmtId="165" formatCode="0.0"/>
  </numFmts>
  <fonts count="27" x14ac:knownFonts="1">
    <font>
      <sz val="11"/>
      <color theme="1"/>
      <name val="Calibri"/>
      <family val="2"/>
      <scheme val="minor"/>
    </font>
    <font>
      <sz val="11"/>
      <color theme="1"/>
      <name val="Calibri"/>
      <family val="2"/>
      <scheme val="minor"/>
    </font>
    <font>
      <sz val="10"/>
      <color theme="1"/>
      <name val="Arial"/>
      <family val="2"/>
    </font>
    <font>
      <b/>
      <sz val="10"/>
      <name val="Arial"/>
      <family val="2"/>
    </font>
    <font>
      <b/>
      <sz val="10"/>
      <color theme="1"/>
      <name val="Arial"/>
      <family val="2"/>
    </font>
    <font>
      <sz val="10"/>
      <color indexed="8"/>
      <name val="Arial"/>
      <family val="2"/>
    </font>
    <font>
      <sz val="10"/>
      <color rgb="FF000000"/>
      <name val="Arial"/>
      <family val="2"/>
    </font>
    <font>
      <b/>
      <sz val="10"/>
      <color indexed="8"/>
      <name val="Arial"/>
      <family val="2"/>
    </font>
    <font>
      <sz val="10"/>
      <name val="Arial"/>
      <family val="2"/>
    </font>
    <font>
      <sz val="9"/>
      <color rgb="FF000000"/>
      <name val="Arial"/>
      <family val="2"/>
    </font>
    <font>
      <b/>
      <sz val="10"/>
      <color rgb="FF000000"/>
      <name val="Arial"/>
      <family val="2"/>
    </font>
    <font>
      <b/>
      <sz val="8"/>
      <color indexed="8"/>
      <name val="Arial"/>
      <family val="2"/>
    </font>
    <font>
      <sz val="8"/>
      <color rgb="FF000000"/>
      <name val="Arial"/>
      <family val="2"/>
    </font>
    <font>
      <sz val="8"/>
      <color theme="1"/>
      <name val="Arial"/>
      <family val="2"/>
    </font>
    <font>
      <sz val="8"/>
      <name val="Arial"/>
      <family val="2"/>
    </font>
    <font>
      <b/>
      <sz val="8"/>
      <name val="Arial"/>
      <family val="2"/>
    </font>
    <font>
      <sz val="9"/>
      <color theme="1"/>
      <name val="Arial"/>
      <family val="2"/>
    </font>
    <font>
      <b/>
      <sz val="9"/>
      <color indexed="81"/>
      <name val="Tahoma"/>
      <family val="2"/>
    </font>
    <font>
      <sz val="9"/>
      <color indexed="81"/>
      <name val="Tahoma"/>
      <family val="2"/>
    </font>
    <font>
      <sz val="10"/>
      <color rgb="FFFF0000"/>
      <name val="Arial"/>
      <family val="2"/>
    </font>
    <font>
      <b/>
      <sz val="9"/>
      <color rgb="FF000000"/>
      <name val="Arial"/>
      <family val="2"/>
    </font>
    <font>
      <b/>
      <sz val="10"/>
      <color rgb="FFFF0000"/>
      <name val="Arial"/>
      <family val="2"/>
    </font>
    <font>
      <sz val="9"/>
      <name val="Arial"/>
      <family val="2"/>
    </font>
    <font>
      <sz val="10"/>
      <color theme="0"/>
      <name val="Arial"/>
      <family val="2"/>
    </font>
    <font>
      <b/>
      <vertAlign val="superscript"/>
      <sz val="10"/>
      <name val="Arial"/>
      <family val="2"/>
    </font>
    <font>
      <vertAlign val="superscript"/>
      <sz val="10"/>
      <color theme="1"/>
      <name val="Arial"/>
      <family val="2"/>
    </font>
    <font>
      <b/>
      <sz val="8"/>
      <color theme="0"/>
      <name val="Arial"/>
      <family val="2"/>
    </font>
  </fonts>
  <fills count="1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8" fillId="0" borderId="0"/>
    <xf numFmtId="0" fontId="8" fillId="0" borderId="0"/>
  </cellStyleXfs>
  <cellXfs count="355">
    <xf numFmtId="0" fontId="0" fillId="0" borderId="0" xfId="0"/>
    <xf numFmtId="0" fontId="2" fillId="2" borderId="0" xfId="0" applyFont="1" applyFill="1"/>
    <xf numFmtId="0" fontId="2" fillId="0" borderId="0" xfId="0" applyFont="1"/>
    <xf numFmtId="0" fontId="3" fillId="3" borderId="0" xfId="0" applyFont="1" applyFill="1" applyBorder="1" applyAlignment="1">
      <alignment horizontal="center"/>
    </xf>
    <xf numFmtId="0" fontId="4" fillId="2" borderId="0" xfId="3" applyFont="1" applyFill="1"/>
    <xf numFmtId="0" fontId="4" fillId="2" borderId="0" xfId="3" applyFont="1" applyFill="1" applyBorder="1"/>
    <xf numFmtId="0" fontId="2" fillId="2" borderId="0" xfId="0" applyFont="1" applyFill="1" applyBorder="1"/>
    <xf numFmtId="0" fontId="4" fillId="2" borderId="0" xfId="3" applyFont="1" applyFill="1" applyBorder="1" applyAlignment="1">
      <alignment horizontal="center"/>
    </xf>
    <xf numFmtId="0" fontId="3" fillId="2" borderId="0" xfId="0" applyFont="1" applyFill="1" applyBorder="1" applyAlignment="1"/>
    <xf numFmtId="0" fontId="3" fillId="2" borderId="0" xfId="0" applyFont="1" applyFill="1" applyBorder="1" applyAlignment="1">
      <alignment horizontal="right"/>
    </xf>
    <xf numFmtId="0" fontId="4" fillId="2" borderId="0" xfId="3" applyFont="1" applyFill="1" applyAlignment="1">
      <alignment horizontal="center"/>
    </xf>
    <xf numFmtId="0" fontId="4" fillId="2" borderId="0" xfId="3" applyFont="1" applyFill="1" applyAlignment="1"/>
    <xf numFmtId="37" fontId="3" fillId="3" borderId="2" xfId="3" applyNumberFormat="1" applyFont="1" applyFill="1" applyBorder="1" applyAlignment="1">
      <alignment horizontal="center" vertical="center"/>
    </xf>
    <xf numFmtId="37" fontId="3" fillId="3" borderId="2" xfId="3" applyNumberFormat="1" applyFont="1" applyFill="1" applyBorder="1" applyAlignment="1">
      <alignment horizontal="center" wrapText="1"/>
    </xf>
    <xf numFmtId="0" fontId="2" fillId="2" borderId="0" xfId="3" applyFont="1" applyFill="1"/>
    <xf numFmtId="0" fontId="5" fillId="2" borderId="3" xfId="3" applyFont="1" applyFill="1" applyBorder="1"/>
    <xf numFmtId="0" fontId="5" fillId="2" borderId="4" xfId="3" applyFont="1" applyFill="1" applyBorder="1"/>
    <xf numFmtId="0" fontId="5" fillId="2" borderId="5" xfId="3" applyFont="1" applyFill="1" applyBorder="1"/>
    <xf numFmtId="43" fontId="5" fillId="2" borderId="5" xfId="1" applyFont="1" applyFill="1" applyBorder="1" applyAlignment="1">
      <alignment horizontal="center"/>
    </xf>
    <xf numFmtId="43" fontId="5" fillId="2" borderId="6" xfId="1" applyFont="1" applyFill="1" applyBorder="1" applyAlignment="1">
      <alignment horizontal="center"/>
    </xf>
    <xf numFmtId="43" fontId="6" fillId="2" borderId="9" xfId="1" applyFont="1" applyFill="1" applyBorder="1" applyAlignment="1">
      <alignment vertical="center" wrapText="1"/>
    </xf>
    <xf numFmtId="0" fontId="5" fillId="2" borderId="7" xfId="3" applyFont="1" applyFill="1" applyBorder="1" applyAlignment="1">
      <alignment horizontal="center" vertical="center"/>
    </xf>
    <xf numFmtId="0" fontId="7" fillId="2" borderId="0" xfId="3" applyFont="1" applyFill="1"/>
    <xf numFmtId="0" fontId="5" fillId="2" borderId="10" xfId="3" applyFont="1" applyFill="1" applyBorder="1" applyAlignment="1">
      <alignment horizontal="center" vertical="center"/>
    </xf>
    <xf numFmtId="0" fontId="5" fillId="2" borderId="1" xfId="3" applyFont="1" applyFill="1" applyBorder="1" applyAlignment="1">
      <alignment horizontal="center" vertical="center"/>
    </xf>
    <xf numFmtId="0" fontId="5" fillId="2" borderId="11" xfId="3" applyFont="1" applyFill="1" applyBorder="1" applyAlignment="1">
      <alignment wrapText="1"/>
    </xf>
    <xf numFmtId="43" fontId="5" fillId="2" borderId="11" xfId="1" applyFont="1" applyFill="1" applyBorder="1" applyAlignment="1">
      <alignment horizontal="center"/>
    </xf>
    <xf numFmtId="43" fontId="5" fillId="2" borderId="12" xfId="1" applyFont="1" applyFill="1" applyBorder="1" applyAlignment="1">
      <alignment horizontal="center"/>
    </xf>
    <xf numFmtId="0" fontId="7" fillId="2" borderId="13" xfId="3" applyFont="1" applyFill="1" applyBorder="1" applyAlignment="1">
      <alignment horizontal="centerContinuous"/>
    </xf>
    <xf numFmtId="0" fontId="7" fillId="2" borderId="14" xfId="3" applyFont="1" applyFill="1" applyBorder="1" applyAlignment="1">
      <alignment horizontal="centerContinuous"/>
    </xf>
    <xf numFmtId="0" fontId="7" fillId="2" borderId="15" xfId="3" applyFont="1" applyFill="1" applyBorder="1" applyAlignment="1">
      <alignment horizontal="left" wrapText="1"/>
    </xf>
    <xf numFmtId="0" fontId="8" fillId="2" borderId="4" xfId="0" applyFont="1" applyFill="1" applyBorder="1" applyAlignment="1">
      <alignment vertical="top" wrapText="1"/>
    </xf>
    <xf numFmtId="43" fontId="8" fillId="2" borderId="4" xfId="1" applyFont="1" applyFill="1" applyBorder="1" applyAlignment="1">
      <alignment vertical="top" wrapText="1"/>
    </xf>
    <xf numFmtId="43" fontId="10" fillId="2" borderId="9" xfId="1" applyFont="1" applyFill="1" applyBorder="1" applyAlignment="1">
      <alignment vertical="center" wrapText="1"/>
    </xf>
    <xf numFmtId="0" fontId="6" fillId="2" borderId="8" xfId="0" applyFont="1" applyFill="1" applyBorder="1" applyAlignment="1">
      <alignment vertical="center" wrapText="1"/>
    </xf>
    <xf numFmtId="43" fontId="5" fillId="2" borderId="9" xfId="1" applyFont="1" applyFill="1" applyBorder="1" applyAlignment="1">
      <alignment horizontal="center"/>
    </xf>
    <xf numFmtId="0" fontId="7" fillId="2" borderId="7" xfId="3" applyFont="1" applyFill="1" applyBorder="1" applyAlignment="1">
      <alignment horizontal="left"/>
    </xf>
    <xf numFmtId="0" fontId="7" fillId="2" borderId="0" xfId="3" applyFont="1" applyFill="1" applyBorder="1" applyAlignment="1">
      <alignment horizontal="left"/>
    </xf>
    <xf numFmtId="0" fontId="7" fillId="2" borderId="7" xfId="3" applyFont="1" applyFill="1" applyBorder="1" applyAlignment="1">
      <alignment horizontal="center" vertical="center"/>
    </xf>
    <xf numFmtId="0" fontId="4" fillId="2" borderId="0" xfId="0" applyFont="1" applyFill="1" applyBorder="1"/>
    <xf numFmtId="0" fontId="4" fillId="2" borderId="8" xfId="0" applyFont="1" applyFill="1" applyBorder="1"/>
    <xf numFmtId="43" fontId="7" fillId="2" borderId="9" xfId="1" applyFont="1" applyFill="1" applyBorder="1" applyAlignment="1">
      <alignment horizontal="center"/>
    </xf>
    <xf numFmtId="0" fontId="4" fillId="2" borderId="0" xfId="0" applyFont="1" applyFill="1"/>
    <xf numFmtId="0" fontId="4" fillId="0" borderId="0" xfId="0" applyFont="1"/>
    <xf numFmtId="0" fontId="5" fillId="2" borderId="0" xfId="3" applyFont="1" applyFill="1" applyBorder="1" applyAlignment="1">
      <alignment horizontal="center" vertical="center"/>
    </xf>
    <xf numFmtId="0" fontId="11" fillId="2" borderId="13" xfId="3" applyFont="1" applyFill="1" applyBorder="1" applyAlignment="1">
      <alignment horizontal="centerContinuous"/>
    </xf>
    <xf numFmtId="0" fontId="11" fillId="2" borderId="14" xfId="3" applyFont="1" applyFill="1" applyBorder="1" applyAlignment="1">
      <alignment horizontal="centerContinuous"/>
    </xf>
    <xf numFmtId="0" fontId="11" fillId="2" borderId="15" xfId="3" applyFont="1" applyFill="1" applyBorder="1" applyAlignment="1">
      <alignment horizontal="left" wrapText="1" indent="1"/>
    </xf>
    <xf numFmtId="43" fontId="12" fillId="2" borderId="2" xfId="1" applyFont="1" applyFill="1" applyBorder="1" applyAlignment="1">
      <alignment vertical="center" wrapText="1"/>
    </xf>
    <xf numFmtId="43" fontId="12" fillId="2" borderId="9" xfId="1" applyFont="1" applyFill="1" applyBorder="1" applyAlignment="1">
      <alignment vertical="center" wrapText="1"/>
    </xf>
    <xf numFmtId="0" fontId="13" fillId="2" borderId="0" xfId="0" applyFont="1" applyFill="1"/>
    <xf numFmtId="0" fontId="13" fillId="0" borderId="0" xfId="0" applyFont="1"/>
    <xf numFmtId="43" fontId="14" fillId="2" borderId="4" xfId="1" applyFont="1" applyFill="1" applyBorder="1" applyAlignment="1">
      <alignment vertical="top" wrapText="1"/>
    </xf>
    <xf numFmtId="0" fontId="2" fillId="0" borderId="1" xfId="0" applyFont="1" applyBorder="1"/>
    <xf numFmtId="0" fontId="16" fillId="0" borderId="0" xfId="0" applyFont="1" applyAlignment="1">
      <alignment horizontal="center"/>
    </xf>
    <xf numFmtId="0" fontId="2" fillId="0" borderId="0" xfId="0" applyFont="1" applyAlignment="1">
      <alignment horizontal="center"/>
    </xf>
    <xf numFmtId="43" fontId="8" fillId="2" borderId="0" xfId="1" applyFont="1" applyFill="1" applyBorder="1" applyProtection="1"/>
    <xf numFmtId="0" fontId="16" fillId="0" borderId="0" xfId="0" applyFont="1" applyBorder="1" applyAlignment="1"/>
    <xf numFmtId="43" fontId="8" fillId="2" borderId="0" xfId="1" applyFont="1" applyFill="1" applyBorder="1" applyAlignment="1" applyProtection="1">
      <alignment vertical="top"/>
    </xf>
    <xf numFmtId="0" fontId="16" fillId="0" borderId="0" xfId="0" applyFont="1" applyAlignment="1"/>
    <xf numFmtId="0" fontId="3" fillId="3" borderId="2" xfId="0" applyFont="1" applyFill="1" applyBorder="1" applyAlignment="1">
      <alignment horizontal="center" vertical="center" wrapText="1"/>
    </xf>
    <xf numFmtId="0" fontId="2" fillId="2" borderId="7" xfId="0" applyFont="1" applyFill="1" applyBorder="1" applyAlignment="1">
      <alignment horizontal="justify" vertical="center" wrapText="1"/>
    </xf>
    <xf numFmtId="0" fontId="2" fillId="2" borderId="8" xfId="0" applyFont="1" applyFill="1" applyBorder="1" applyAlignment="1">
      <alignment horizontal="justify" vertical="center" wrapText="1"/>
    </xf>
    <xf numFmtId="0" fontId="2" fillId="2" borderId="9" xfId="0" applyFont="1" applyFill="1" applyBorder="1" applyAlignment="1">
      <alignment horizontal="justify" vertical="center" wrapText="1"/>
    </xf>
    <xf numFmtId="0" fontId="2" fillId="2" borderId="7" xfId="0" applyFont="1" applyFill="1" applyBorder="1" applyAlignment="1">
      <alignment horizontal="justify" vertical="top" wrapText="1"/>
    </xf>
    <xf numFmtId="43" fontId="2" fillId="2" borderId="9" xfId="1" applyFont="1" applyFill="1" applyBorder="1" applyAlignment="1">
      <alignment horizontal="right" vertical="top" wrapText="1"/>
    </xf>
    <xf numFmtId="4" fontId="2" fillId="2" borderId="9" xfId="0" applyNumberFormat="1" applyFont="1" applyFill="1" applyBorder="1" applyAlignment="1">
      <alignment horizontal="right" vertical="top"/>
    </xf>
    <xf numFmtId="0" fontId="2" fillId="2" borderId="8" xfId="0" applyFont="1" applyFill="1" applyBorder="1" applyAlignment="1">
      <alignment horizontal="justify" vertical="top" wrapText="1"/>
    </xf>
    <xf numFmtId="0" fontId="2" fillId="2" borderId="10" xfId="0" applyFont="1" applyFill="1" applyBorder="1" applyAlignment="1">
      <alignment horizontal="justify" vertical="top" wrapText="1"/>
    </xf>
    <xf numFmtId="0" fontId="2" fillId="2" borderId="11" xfId="0" applyFont="1" applyFill="1" applyBorder="1" applyAlignment="1">
      <alignment horizontal="justify" vertical="top" wrapText="1"/>
    </xf>
    <xf numFmtId="43" fontId="2" fillId="2" borderId="12" xfId="1" applyFont="1" applyFill="1" applyBorder="1" applyAlignment="1">
      <alignment horizontal="justify" vertical="top" wrapText="1"/>
    </xf>
    <xf numFmtId="0" fontId="4" fillId="2" borderId="10" xfId="0" applyFont="1" applyFill="1" applyBorder="1" applyAlignment="1">
      <alignment horizontal="justify" vertical="top" wrapText="1"/>
    </xf>
    <xf numFmtId="0" fontId="4" fillId="2" borderId="11" xfId="0" applyFont="1" applyFill="1" applyBorder="1" applyAlignment="1">
      <alignment horizontal="justify" vertical="top" wrapText="1"/>
    </xf>
    <xf numFmtId="43" fontId="4" fillId="2" borderId="12" xfId="1" applyFont="1" applyFill="1" applyBorder="1" applyAlignment="1">
      <alignment horizontal="right" vertical="top" wrapText="1"/>
    </xf>
    <xf numFmtId="0" fontId="2" fillId="2" borderId="1" xfId="0" applyFont="1" applyFill="1" applyBorder="1"/>
    <xf numFmtId="0" fontId="2" fillId="2" borderId="3" xfId="0" applyFont="1" applyFill="1" applyBorder="1" applyAlignment="1">
      <alignment horizontal="justify" vertical="center" wrapText="1"/>
    </xf>
    <xf numFmtId="0" fontId="2" fillId="2" borderId="5" xfId="0" applyFont="1" applyFill="1" applyBorder="1" applyAlignment="1">
      <alignment horizontal="justify" vertical="center" wrapText="1"/>
    </xf>
    <xf numFmtId="43" fontId="2" fillId="2" borderId="6" xfId="1" applyFont="1" applyFill="1" applyBorder="1" applyAlignment="1">
      <alignment horizontal="justify" vertical="center" wrapText="1"/>
    </xf>
    <xf numFmtId="0" fontId="4" fillId="2" borderId="8" xfId="0" applyFont="1" applyFill="1" applyBorder="1" applyAlignment="1">
      <alignment horizontal="justify" vertical="center" wrapText="1"/>
    </xf>
    <xf numFmtId="43" fontId="2" fillId="2" borderId="9" xfId="1" applyFont="1" applyFill="1" applyBorder="1" applyAlignment="1">
      <alignment horizontal="right" vertical="center" wrapText="1"/>
    </xf>
    <xf numFmtId="0" fontId="4" fillId="2" borderId="7" xfId="0" applyFont="1" applyFill="1" applyBorder="1" applyAlignment="1">
      <alignment horizontal="justify" vertical="center" wrapText="1"/>
    </xf>
    <xf numFmtId="0" fontId="4" fillId="2" borderId="10" xfId="0" applyFont="1" applyFill="1" applyBorder="1" applyAlignment="1">
      <alignment horizontal="justify" vertical="center" wrapText="1"/>
    </xf>
    <xf numFmtId="0" fontId="4" fillId="2" borderId="11" xfId="0" applyFont="1" applyFill="1" applyBorder="1" applyAlignment="1">
      <alignment horizontal="justify" vertical="center" wrapText="1"/>
    </xf>
    <xf numFmtId="43" fontId="2" fillId="2" borderId="12" xfId="1" applyFont="1" applyFill="1" applyBorder="1" applyAlignment="1">
      <alignment horizontal="justify" vertical="center" wrapText="1"/>
    </xf>
    <xf numFmtId="43" fontId="4" fillId="2" borderId="12" xfId="1" applyFont="1" applyFill="1" applyBorder="1" applyAlignment="1">
      <alignment horizontal="right" vertical="center" wrapText="1"/>
    </xf>
    <xf numFmtId="0" fontId="19" fillId="0" borderId="0" xfId="0" applyFont="1" applyAlignment="1">
      <alignment horizontal="center"/>
    </xf>
    <xf numFmtId="4" fontId="2" fillId="0" borderId="0" xfId="0" applyNumberFormat="1" applyFont="1"/>
    <xf numFmtId="164" fontId="4" fillId="2" borderId="9" xfId="1" applyNumberFormat="1" applyFont="1" applyFill="1" applyBorder="1" applyAlignment="1">
      <alignment horizontal="right" vertical="center" wrapText="1"/>
    </xf>
    <xf numFmtId="0" fontId="6" fillId="2" borderId="7" xfId="0" applyFont="1" applyFill="1" applyBorder="1" applyAlignment="1">
      <alignment horizontal="center" vertical="center" wrapText="1"/>
    </xf>
    <xf numFmtId="0" fontId="6" fillId="2" borderId="0" xfId="0" applyFont="1" applyFill="1" applyBorder="1" applyAlignment="1">
      <alignment vertical="center" wrapText="1"/>
    </xf>
    <xf numFmtId="164" fontId="2" fillId="2" borderId="9" xfId="1" applyNumberFormat="1" applyFont="1" applyFill="1" applyBorder="1" applyAlignment="1">
      <alignment horizontal="right" vertical="top" wrapText="1"/>
    </xf>
    <xf numFmtId="164" fontId="2" fillId="2" borderId="9" xfId="1" applyNumberFormat="1" applyFont="1" applyFill="1" applyBorder="1" applyAlignment="1">
      <alignment horizontal="right" vertical="center" wrapText="1"/>
    </xf>
    <xf numFmtId="4" fontId="2" fillId="2" borderId="0" xfId="0" applyNumberFormat="1" applyFont="1" applyFill="1"/>
    <xf numFmtId="0" fontId="10" fillId="2" borderId="7" xfId="0" applyFont="1" applyFill="1" applyBorder="1" applyAlignment="1">
      <alignment horizontal="left" vertical="center" wrapText="1"/>
    </xf>
    <xf numFmtId="0" fontId="6" fillId="2" borderId="0" xfId="0" applyFont="1" applyFill="1" applyBorder="1" applyAlignment="1">
      <alignment horizontal="left" vertical="center" wrapText="1"/>
    </xf>
    <xf numFmtId="0" fontId="9" fillId="2" borderId="7" xfId="0" applyFont="1" applyFill="1" applyBorder="1" applyAlignment="1">
      <alignment horizontal="center" vertical="center" wrapText="1"/>
    </xf>
    <xf numFmtId="0" fontId="9" fillId="2" borderId="0" xfId="0" applyFont="1" applyFill="1" applyBorder="1" applyAlignment="1">
      <alignment vertical="center" wrapText="1"/>
    </xf>
    <xf numFmtId="0" fontId="4" fillId="2" borderId="13" xfId="0" applyFont="1" applyFill="1" applyBorder="1" applyAlignment="1">
      <alignment horizontal="justify" vertical="center" wrapText="1"/>
    </xf>
    <xf numFmtId="0" fontId="4" fillId="2" borderId="15" xfId="0" applyFont="1" applyFill="1" applyBorder="1" applyAlignment="1">
      <alignment horizontal="justify" vertical="center" wrapText="1"/>
    </xf>
    <xf numFmtId="164" fontId="4" fillId="2" borderId="2" xfId="1" applyNumberFormat="1" applyFont="1" applyFill="1" applyBorder="1" applyAlignment="1">
      <alignment vertical="center" wrapText="1"/>
    </xf>
    <xf numFmtId="0" fontId="8" fillId="0" borderId="0" xfId="0" applyFont="1" applyFill="1" applyBorder="1"/>
    <xf numFmtId="0" fontId="8" fillId="0" borderId="0" xfId="0" applyFont="1" applyFill="1"/>
    <xf numFmtId="0" fontId="2" fillId="2" borderId="3" xfId="0" applyFont="1" applyFill="1" applyBorder="1" applyAlignment="1">
      <alignment horizontal="left" vertical="center" wrapText="1"/>
    </xf>
    <xf numFmtId="0" fontId="2" fillId="2" borderId="6" xfId="0" applyFont="1" applyFill="1" applyBorder="1" applyAlignment="1">
      <alignment horizontal="justify" vertical="center" wrapText="1"/>
    </xf>
    <xf numFmtId="0" fontId="2" fillId="2" borderId="0" xfId="0" applyFont="1" applyFill="1" applyAlignment="1">
      <alignment vertical="top"/>
    </xf>
    <xf numFmtId="43" fontId="4" fillId="2" borderId="9" xfId="0" applyNumberFormat="1" applyFont="1" applyFill="1" applyBorder="1" applyAlignment="1">
      <alignment horizontal="right" vertical="top" wrapText="1"/>
    </xf>
    <xf numFmtId="0" fontId="2" fillId="0" borderId="0" xfId="0" applyFont="1" applyAlignment="1">
      <alignment vertical="top"/>
    </xf>
    <xf numFmtId="0" fontId="2" fillId="2" borderId="7" xfId="0" applyFont="1" applyFill="1" applyBorder="1" applyAlignment="1">
      <alignment horizontal="left" vertical="top"/>
    </xf>
    <xf numFmtId="0" fontId="2" fillId="2" borderId="8" xfId="0" applyFont="1" applyFill="1" applyBorder="1" applyAlignment="1">
      <alignment horizontal="justify" vertical="top"/>
    </xf>
    <xf numFmtId="0" fontId="2" fillId="2" borderId="9" xfId="0" applyFont="1" applyFill="1" applyBorder="1" applyAlignment="1">
      <alignment horizontal="right" vertical="top" wrapText="1"/>
    </xf>
    <xf numFmtId="43" fontId="4" fillId="2" borderId="9" xfId="1" applyFont="1" applyFill="1" applyBorder="1" applyAlignment="1">
      <alignment horizontal="right" vertical="top"/>
    </xf>
    <xf numFmtId="0" fontId="4" fillId="2" borderId="0" xfId="0" applyFont="1" applyFill="1" applyAlignment="1">
      <alignment vertical="top"/>
    </xf>
    <xf numFmtId="4" fontId="4" fillId="2" borderId="9" xfId="0" applyNumberFormat="1" applyFont="1" applyFill="1" applyBorder="1" applyAlignment="1">
      <alignment horizontal="right" vertical="top" wrapText="1"/>
    </xf>
    <xf numFmtId="4" fontId="4" fillId="2" borderId="9" xfId="1" applyNumberFormat="1" applyFont="1" applyFill="1" applyBorder="1" applyAlignment="1">
      <alignment horizontal="right" vertical="top"/>
    </xf>
    <xf numFmtId="0" fontId="4" fillId="0" borderId="0" xfId="0" applyFont="1" applyAlignment="1">
      <alignment vertical="top"/>
    </xf>
    <xf numFmtId="0" fontId="2" fillId="2" borderId="9" xfId="0" applyFont="1" applyFill="1" applyBorder="1" applyAlignment="1">
      <alignment horizontal="right" vertical="top"/>
    </xf>
    <xf numFmtId="4" fontId="2" fillId="2" borderId="9" xfId="0" applyNumberFormat="1" applyFont="1" applyFill="1" applyBorder="1" applyAlignment="1">
      <alignment horizontal="right" vertical="top" wrapText="1"/>
    </xf>
    <xf numFmtId="43" fontId="2" fillId="2" borderId="9" xfId="1" applyFont="1" applyFill="1" applyBorder="1" applyAlignment="1">
      <alignment horizontal="right" vertical="top"/>
    </xf>
    <xf numFmtId="0" fontId="2" fillId="2" borderId="10" xfId="0" applyFont="1" applyFill="1" applyBorder="1" applyAlignment="1">
      <alignment horizontal="left" vertical="top"/>
    </xf>
    <xf numFmtId="0" fontId="2" fillId="2" borderId="11" xfId="0" applyFont="1" applyFill="1" applyBorder="1" applyAlignment="1">
      <alignment vertical="top"/>
    </xf>
    <xf numFmtId="43" fontId="2" fillId="2" borderId="12" xfId="1" applyFont="1" applyFill="1" applyBorder="1" applyAlignment="1">
      <alignment horizontal="right" vertical="top"/>
    </xf>
    <xf numFmtId="0" fontId="4" fillId="2" borderId="10" xfId="0" applyFont="1" applyFill="1" applyBorder="1" applyAlignment="1">
      <alignment horizontal="left" vertical="top"/>
    </xf>
    <xf numFmtId="0" fontId="4" fillId="2" borderId="11" xfId="0" applyFont="1" applyFill="1" applyBorder="1" applyAlignment="1">
      <alignment vertical="top"/>
    </xf>
    <xf numFmtId="43" fontId="4" fillId="2" borderId="12" xfId="1" applyFont="1" applyFill="1" applyBorder="1" applyAlignment="1">
      <alignment horizontal="right" vertical="top"/>
    </xf>
    <xf numFmtId="0" fontId="21" fillId="0" borderId="0" xfId="0" applyFont="1" applyAlignment="1">
      <alignment horizontal="center"/>
    </xf>
    <xf numFmtId="0" fontId="2" fillId="0" borderId="0" xfId="0" applyFont="1" applyAlignment="1">
      <alignment horizontal="left"/>
    </xf>
    <xf numFmtId="0" fontId="3" fillId="2" borderId="0" xfId="0" applyNumberFormat="1" applyFont="1" applyFill="1" applyBorder="1" applyAlignment="1" applyProtection="1">
      <protection locked="0"/>
    </xf>
    <xf numFmtId="0" fontId="3" fillId="2" borderId="1" xfId="0" applyFont="1" applyFill="1" applyBorder="1" applyAlignment="1"/>
    <xf numFmtId="0" fontId="3" fillId="4" borderId="2" xfId="0" applyFont="1" applyFill="1" applyBorder="1" applyAlignment="1">
      <alignment horizontal="center"/>
    </xf>
    <xf numFmtId="0" fontId="2" fillId="2" borderId="2" xfId="0" applyFont="1" applyFill="1" applyBorder="1"/>
    <xf numFmtId="0" fontId="23" fillId="2" borderId="2" xfId="0" applyFont="1" applyFill="1" applyBorder="1"/>
    <xf numFmtId="0" fontId="2" fillId="2" borderId="2" xfId="0" applyFont="1" applyFill="1" applyBorder="1" applyAlignment="1">
      <alignment horizontal="center"/>
    </xf>
    <xf numFmtId="0" fontId="2" fillId="2" borderId="0" xfId="0" applyFont="1" applyFill="1" applyBorder="1" applyAlignment="1">
      <alignment horizontal="center"/>
    </xf>
    <xf numFmtId="0" fontId="2" fillId="2" borderId="12" xfId="0" applyFont="1" applyFill="1" applyBorder="1" applyAlignment="1">
      <alignment horizontal="center"/>
    </xf>
    <xf numFmtId="0" fontId="2" fillId="2" borderId="2" xfId="0" applyFont="1" applyFill="1" applyBorder="1" applyAlignment="1">
      <alignment horizontal="right"/>
    </xf>
    <xf numFmtId="0" fontId="2" fillId="0" borderId="0" xfId="0" applyFont="1" applyBorder="1"/>
    <xf numFmtId="0" fontId="2" fillId="0" borderId="0" xfId="0" applyFont="1" applyBorder="1" applyAlignment="1"/>
    <xf numFmtId="0" fontId="2" fillId="0" borderId="0" xfId="0" applyFont="1" applyBorder="1" applyAlignment="1">
      <alignment horizontal="center"/>
    </xf>
    <xf numFmtId="0" fontId="3" fillId="2" borderId="1" xfId="0" applyFont="1" applyFill="1" applyBorder="1" applyAlignment="1">
      <alignment horizontal="left"/>
    </xf>
    <xf numFmtId="0" fontId="3" fillId="4" borderId="2" xfId="0" applyFont="1" applyFill="1" applyBorder="1" applyAlignment="1">
      <alignment horizontal="center" vertical="center" wrapText="1"/>
    </xf>
    <xf numFmtId="0" fontId="2" fillId="2" borderId="16" xfId="0" applyFont="1" applyFill="1" applyBorder="1" applyAlignment="1">
      <alignment horizontal="justify" vertical="center" wrapText="1"/>
    </xf>
    <xf numFmtId="0" fontId="4" fillId="2" borderId="17" xfId="0" applyFont="1" applyFill="1" applyBorder="1" applyAlignment="1">
      <alignment horizontal="justify" vertical="center" wrapText="1"/>
    </xf>
    <xf numFmtId="0" fontId="2" fillId="2" borderId="18" xfId="0" applyFont="1" applyFill="1" applyBorder="1" applyAlignment="1">
      <alignment horizontal="right" vertical="center" wrapText="1"/>
    </xf>
    <xf numFmtId="0" fontId="2" fillId="2" borderId="19" xfId="0" applyFont="1" applyFill="1" applyBorder="1" applyAlignment="1">
      <alignment horizontal="right" vertical="center" wrapText="1"/>
    </xf>
    <xf numFmtId="0" fontId="2" fillId="2" borderId="21" xfId="0" applyFont="1" applyFill="1" applyBorder="1" applyAlignment="1">
      <alignment horizontal="right" vertical="center" wrapText="1"/>
    </xf>
    <xf numFmtId="0" fontId="2" fillId="2" borderId="22" xfId="0" applyFont="1" applyFill="1" applyBorder="1" applyAlignment="1">
      <alignment horizontal="right" vertical="center" wrapText="1"/>
    </xf>
    <xf numFmtId="0" fontId="2" fillId="2" borderId="0" xfId="0" applyFont="1" applyFill="1" applyBorder="1" applyAlignment="1">
      <alignment horizontal="right" vertical="center" wrapText="1"/>
    </xf>
    <xf numFmtId="0" fontId="2" fillId="2" borderId="24" xfId="0" applyFont="1" applyFill="1" applyBorder="1" applyAlignment="1">
      <alignment horizontal="right" vertical="center" wrapText="1"/>
    </xf>
    <xf numFmtId="0" fontId="4" fillId="2" borderId="16" xfId="0" applyFont="1" applyFill="1" applyBorder="1" applyAlignment="1">
      <alignment horizontal="justify" vertical="center" wrapText="1"/>
    </xf>
    <xf numFmtId="0" fontId="2" fillId="2" borderId="26" xfId="0" applyFont="1" applyFill="1" applyBorder="1" applyAlignment="1">
      <alignment horizontal="right" vertical="center" wrapText="1"/>
    </xf>
    <xf numFmtId="0" fontId="2" fillId="2" borderId="27" xfId="0" applyFont="1" applyFill="1" applyBorder="1" applyAlignment="1">
      <alignment horizontal="right" vertical="center" wrapText="1"/>
    </xf>
    <xf numFmtId="0" fontId="2" fillId="2" borderId="25" xfId="0" applyFont="1" applyFill="1" applyBorder="1" applyAlignment="1">
      <alignment horizontal="justify" vertical="center" wrapText="1"/>
    </xf>
    <xf numFmtId="0" fontId="4" fillId="2" borderId="28" xfId="0" applyFont="1" applyFill="1" applyBorder="1" applyAlignment="1">
      <alignment horizontal="justify" vertical="center" wrapText="1"/>
    </xf>
    <xf numFmtId="0" fontId="2" fillId="2" borderId="29" xfId="0" applyFont="1" applyFill="1" applyBorder="1" applyAlignment="1">
      <alignment horizontal="right" vertical="center" wrapText="1"/>
    </xf>
    <xf numFmtId="0" fontId="2" fillId="2" borderId="30" xfId="0" applyFont="1" applyFill="1" applyBorder="1" applyAlignment="1">
      <alignment horizontal="right" vertical="center" wrapText="1"/>
    </xf>
    <xf numFmtId="0" fontId="3" fillId="4" borderId="32"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2" fillId="2" borderId="20" xfId="0" applyFont="1" applyFill="1" applyBorder="1" applyAlignment="1">
      <alignment horizontal="justify" vertical="center" wrapText="1"/>
    </xf>
    <xf numFmtId="0" fontId="2" fillId="2" borderId="21" xfId="0" applyFont="1" applyFill="1" applyBorder="1" applyAlignment="1">
      <alignment horizontal="justify" vertical="center" wrapText="1"/>
    </xf>
    <xf numFmtId="0" fontId="2" fillId="2" borderId="22" xfId="0" applyFont="1" applyFill="1" applyBorder="1" applyAlignment="1">
      <alignment horizontal="justify" vertical="center" wrapText="1"/>
    </xf>
    <xf numFmtId="0" fontId="2" fillId="2" borderId="23" xfId="0" applyFont="1" applyFill="1" applyBorder="1" applyAlignment="1">
      <alignment horizontal="justify" vertical="center" wrapText="1"/>
    </xf>
    <xf numFmtId="0" fontId="2" fillId="2" borderId="0" xfId="0" applyFont="1" applyFill="1" applyBorder="1" applyAlignment="1">
      <alignment horizontal="justify" vertical="center" wrapText="1"/>
    </xf>
    <xf numFmtId="0" fontId="4" fillId="2" borderId="25" xfId="0" applyFont="1" applyFill="1" applyBorder="1" applyAlignment="1">
      <alignment horizontal="justify" vertical="center" wrapText="1"/>
    </xf>
    <xf numFmtId="0" fontId="4" fillId="2" borderId="26" xfId="0" applyFont="1" applyFill="1" applyBorder="1" applyAlignment="1">
      <alignment horizontal="justify" vertical="center" wrapText="1"/>
    </xf>
    <xf numFmtId="0" fontId="4" fillId="2" borderId="29" xfId="0" applyFont="1" applyFill="1" applyBorder="1" applyAlignment="1">
      <alignment horizontal="right" vertical="center" wrapText="1"/>
    </xf>
    <xf numFmtId="0" fontId="4" fillId="2" borderId="30" xfId="0" applyFont="1" applyFill="1" applyBorder="1" applyAlignment="1">
      <alignment horizontal="right" vertical="center" wrapText="1"/>
    </xf>
    <xf numFmtId="0" fontId="3" fillId="4" borderId="18"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4" fillId="2" borderId="0" xfId="0" applyFont="1" applyFill="1" applyBorder="1" applyAlignment="1">
      <alignment horizontal="justify" vertical="center" wrapText="1"/>
    </xf>
    <xf numFmtId="0" fontId="4" fillId="2" borderId="18" xfId="0" applyFont="1" applyFill="1" applyBorder="1" applyAlignment="1">
      <alignment horizontal="right" vertical="center" wrapText="1"/>
    </xf>
    <xf numFmtId="0" fontId="4" fillId="2" borderId="19" xfId="0" applyFont="1" applyFill="1" applyBorder="1" applyAlignment="1">
      <alignment horizontal="right" vertical="center" wrapText="1"/>
    </xf>
    <xf numFmtId="0" fontId="2" fillId="2" borderId="0" xfId="0" applyFont="1" applyFill="1" applyAlignment="1">
      <alignment horizontal="left"/>
    </xf>
    <xf numFmtId="0" fontId="8" fillId="2" borderId="0" xfId="0" applyFont="1" applyFill="1"/>
    <xf numFmtId="0" fontId="8" fillId="2" borderId="1" xfId="0" applyFont="1" applyFill="1" applyBorder="1"/>
    <xf numFmtId="0" fontId="2" fillId="2" borderId="8" xfId="0" applyFont="1" applyFill="1" applyBorder="1" applyAlignment="1">
      <alignment horizontal="right" vertical="center" wrapText="1"/>
    </xf>
    <xf numFmtId="0" fontId="2" fillId="2" borderId="9" xfId="0" applyFont="1" applyFill="1" applyBorder="1" applyAlignment="1">
      <alignment horizontal="right" vertical="center" wrapText="1"/>
    </xf>
    <xf numFmtId="43" fontId="4" fillId="2" borderId="8" xfId="0" applyNumberFormat="1" applyFont="1" applyFill="1" applyBorder="1" applyAlignment="1">
      <alignment horizontal="right" vertical="center" wrapText="1"/>
    </xf>
    <xf numFmtId="0" fontId="4" fillId="2" borderId="8" xfId="0" applyFont="1" applyFill="1" applyBorder="1" applyAlignment="1">
      <alignment horizontal="right" vertical="center" wrapText="1"/>
    </xf>
    <xf numFmtId="0" fontId="4" fillId="2" borderId="9" xfId="0" applyFont="1" applyFill="1" applyBorder="1" applyAlignment="1">
      <alignment horizontal="right" vertical="center" wrapText="1"/>
    </xf>
    <xf numFmtId="0" fontId="2" fillId="2" borderId="10"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 fillId="2" borderId="11" xfId="0" applyFont="1" applyFill="1" applyBorder="1" applyAlignment="1">
      <alignment horizontal="justify" vertical="center" wrapText="1"/>
    </xf>
    <xf numFmtId="0" fontId="2" fillId="2" borderId="11" xfId="0" applyFont="1" applyFill="1" applyBorder="1" applyAlignment="1">
      <alignment horizontal="right" vertical="center" wrapText="1"/>
    </xf>
    <xf numFmtId="0" fontId="2" fillId="2" borderId="12" xfId="0" applyFont="1" applyFill="1" applyBorder="1" applyAlignment="1">
      <alignment horizontal="right" vertical="center" wrapText="1"/>
    </xf>
    <xf numFmtId="4" fontId="4" fillId="2" borderId="12" xfId="0" applyNumberFormat="1" applyFont="1" applyFill="1" applyBorder="1" applyAlignment="1">
      <alignment horizontal="right" vertical="center" wrapText="1"/>
    </xf>
    <xf numFmtId="0" fontId="3" fillId="2" borderId="1" xfId="0" applyNumberFormat="1" applyFont="1" applyFill="1" applyBorder="1" applyAlignment="1" applyProtection="1">
      <protection locked="0"/>
    </xf>
    <xf numFmtId="0" fontId="3" fillId="3" borderId="6"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4" fillId="3" borderId="2" xfId="0" applyFont="1" applyFill="1" applyBorder="1" applyAlignment="1">
      <alignment horizontal="center" wrapText="1"/>
    </xf>
    <xf numFmtId="0" fontId="3" fillId="3" borderId="12" xfId="0" applyFont="1" applyFill="1" applyBorder="1" applyAlignment="1">
      <alignment horizontal="center" vertical="center" wrapText="1"/>
    </xf>
    <xf numFmtId="49" fontId="3" fillId="3" borderId="2" xfId="0" applyNumberFormat="1" applyFont="1" applyFill="1" applyBorder="1" applyAlignment="1">
      <alignment horizontal="center" vertical="center" wrapText="1"/>
    </xf>
    <xf numFmtId="0" fontId="2" fillId="2" borderId="9" xfId="0" applyFont="1" applyFill="1" applyBorder="1"/>
    <xf numFmtId="0" fontId="2" fillId="0" borderId="9" xfId="0" applyFont="1" applyBorder="1"/>
    <xf numFmtId="4" fontId="4" fillId="2" borderId="9" xfId="0" applyNumberFormat="1" applyFont="1" applyFill="1" applyBorder="1" applyAlignment="1">
      <alignment horizontal="right" vertical="center" wrapText="1"/>
    </xf>
    <xf numFmtId="9" fontId="2" fillId="2" borderId="9" xfId="2" applyFont="1" applyFill="1" applyBorder="1"/>
    <xf numFmtId="9" fontId="2" fillId="0" borderId="9" xfId="2" applyFont="1" applyBorder="1"/>
    <xf numFmtId="49" fontId="2" fillId="2" borderId="9" xfId="0" applyNumberFormat="1" applyFont="1" applyFill="1" applyBorder="1" applyAlignment="1">
      <alignment horizontal="right" vertical="center" wrapText="1"/>
    </xf>
    <xf numFmtId="4" fontId="2" fillId="2" borderId="9" xfId="1" applyNumberFormat="1" applyFont="1" applyFill="1" applyBorder="1" applyAlignment="1">
      <alignment horizontal="right" vertical="top" wrapText="1"/>
    </xf>
    <xf numFmtId="4" fontId="2" fillId="2" borderId="9" xfId="0" applyNumberFormat="1" applyFont="1" applyFill="1" applyBorder="1" applyAlignment="1">
      <alignment horizontal="right" vertical="center" wrapText="1"/>
    </xf>
    <xf numFmtId="4" fontId="4" fillId="2" borderId="8" xfId="0" applyNumberFormat="1" applyFont="1" applyFill="1" applyBorder="1" applyAlignment="1">
      <alignment horizontal="right" vertical="center" wrapText="1"/>
    </xf>
    <xf numFmtId="0" fontId="2" fillId="2" borderId="0" xfId="0" applyFont="1" applyFill="1" applyBorder="1" applyAlignment="1">
      <alignment vertical="center" wrapText="1"/>
    </xf>
    <xf numFmtId="0" fontId="4" fillId="2" borderId="12" xfId="0" applyFont="1" applyFill="1" applyBorder="1" applyAlignment="1">
      <alignment horizontal="right" vertical="center" wrapText="1"/>
    </xf>
    <xf numFmtId="43" fontId="4" fillId="2" borderId="12" xfId="0" applyNumberFormat="1" applyFont="1" applyFill="1" applyBorder="1" applyAlignment="1">
      <alignment horizontal="right" vertical="center" wrapText="1"/>
    </xf>
    <xf numFmtId="0" fontId="2" fillId="0" borderId="0" xfId="0" applyFont="1" applyAlignment="1"/>
    <xf numFmtId="0" fontId="0" fillId="0" borderId="0" xfId="0" applyFont="1" applyProtection="1"/>
    <xf numFmtId="0" fontId="0" fillId="0" borderId="0" xfId="0" applyFont="1"/>
    <xf numFmtId="0" fontId="26" fillId="4" borderId="6" xfId="0" applyFont="1" applyFill="1" applyBorder="1" applyAlignment="1">
      <alignment horizontal="center" vertical="center" wrapText="1"/>
    </xf>
    <xf numFmtId="0" fontId="26" fillId="4" borderId="6" xfId="5" applyFont="1" applyFill="1" applyBorder="1" applyAlignment="1">
      <alignment horizontal="center" vertical="center" wrapText="1"/>
    </xf>
    <xf numFmtId="0" fontId="26" fillId="4" borderId="3" xfId="5" applyFont="1" applyFill="1" applyBorder="1" applyAlignment="1">
      <alignment horizontal="center" vertical="center" wrapText="1"/>
    </xf>
    <xf numFmtId="0" fontId="26" fillId="4" borderId="5" xfId="5" applyFont="1" applyFill="1" applyBorder="1" applyAlignment="1">
      <alignment horizontal="center" vertical="center" wrapText="1"/>
    </xf>
    <xf numFmtId="4" fontId="26" fillId="4" borderId="5" xfId="5" applyNumberFormat="1" applyFont="1" applyFill="1" applyBorder="1" applyAlignment="1">
      <alignment horizontal="center" vertical="center" wrapText="1"/>
    </xf>
    <xf numFmtId="0" fontId="0" fillId="0" borderId="13" xfId="0" applyFont="1" applyBorder="1" applyAlignment="1" applyProtection="1">
      <alignment horizontal="left" vertical="top" wrapText="1"/>
      <protection locked="0"/>
    </xf>
    <xf numFmtId="0" fontId="26" fillId="5" borderId="2" xfId="0" applyFont="1" applyFill="1" applyBorder="1" applyAlignment="1">
      <alignment horizontal="center" vertical="center" wrapText="1"/>
    </xf>
    <xf numFmtId="0" fontId="0" fillId="0" borderId="14" xfId="0" applyFont="1" applyBorder="1" applyAlignment="1" applyProtection="1">
      <alignment vertical="top" wrapText="1"/>
      <protection locked="0"/>
    </xf>
    <xf numFmtId="0" fontId="0" fillId="0" borderId="14" xfId="0" applyFont="1" applyBorder="1" applyProtection="1">
      <protection locked="0"/>
    </xf>
    <xf numFmtId="0" fontId="0" fillId="0" borderId="14" xfId="0" applyFont="1" applyFill="1" applyBorder="1" applyProtection="1">
      <protection locked="0"/>
    </xf>
    <xf numFmtId="0" fontId="0" fillId="0" borderId="14" xfId="0" applyFont="1" applyBorder="1" applyAlignment="1" applyProtection="1">
      <alignment wrapText="1"/>
      <protection locked="0"/>
    </xf>
    <xf numFmtId="4" fontId="0" fillId="0" borderId="14" xfId="0" applyNumberFormat="1" applyFont="1" applyBorder="1" applyAlignment="1" applyProtection="1">
      <alignment vertical="top" wrapText="1"/>
      <protection locked="0"/>
    </xf>
    <xf numFmtId="0" fontId="0" fillId="0" borderId="15" xfId="0" applyFont="1" applyBorder="1" applyAlignment="1" applyProtection="1">
      <alignment vertical="top" wrapText="1"/>
      <protection locked="0"/>
    </xf>
    <xf numFmtId="0" fontId="0" fillId="0" borderId="14" xfId="0" applyBorder="1" applyProtection="1">
      <protection locked="0"/>
    </xf>
    <xf numFmtId="4" fontId="0" fillId="0" borderId="14" xfId="0" applyNumberFormat="1" applyFont="1" applyBorder="1" applyProtection="1">
      <protection locked="0"/>
    </xf>
    <xf numFmtId="0" fontId="0" fillId="0" borderId="15" xfId="0" applyFont="1" applyBorder="1" applyProtection="1">
      <protection locked="0"/>
    </xf>
    <xf numFmtId="0" fontId="26" fillId="5" borderId="6" xfId="0" applyFont="1" applyFill="1" applyBorder="1" applyAlignment="1">
      <alignment horizontal="center" vertical="center" wrapText="1"/>
    </xf>
    <xf numFmtId="0" fontId="0" fillId="6" borderId="14" xfId="0" applyFont="1" applyFill="1" applyBorder="1" applyAlignment="1" applyProtection="1">
      <alignment vertical="top" wrapText="1"/>
      <protection locked="0"/>
    </xf>
    <xf numFmtId="1" fontId="0" fillId="0" borderId="14" xfId="0" applyNumberFormat="1" applyFont="1" applyBorder="1" applyProtection="1">
      <protection locked="0"/>
    </xf>
    <xf numFmtId="0" fontId="26" fillId="5" borderId="9" xfId="0" applyFont="1" applyFill="1" applyBorder="1" applyAlignment="1">
      <alignment horizontal="center" vertical="center" wrapText="1"/>
    </xf>
    <xf numFmtId="0" fontId="0" fillId="7" borderId="14" xfId="0" applyFont="1" applyFill="1" applyBorder="1" applyAlignment="1" applyProtection="1">
      <alignment vertical="top" wrapText="1"/>
      <protection locked="0"/>
    </xf>
    <xf numFmtId="0" fontId="26" fillId="5" borderId="12" xfId="0" quotePrefix="1" applyFont="1" applyFill="1" applyBorder="1" applyAlignment="1">
      <alignment horizontal="center" vertical="center" wrapText="1"/>
    </xf>
    <xf numFmtId="0" fontId="0" fillId="8" borderId="14"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26" fillId="5" borderId="2" xfId="0" applyFont="1" applyFill="1" applyBorder="1" applyAlignment="1" applyProtection="1">
      <alignment horizontal="center" vertical="center" wrapText="1"/>
      <protection locked="0"/>
    </xf>
    <xf numFmtId="0" fontId="26" fillId="5" borderId="6" xfId="0" applyFont="1" applyFill="1" applyBorder="1" applyAlignment="1" applyProtection="1">
      <alignment horizontal="center" vertical="center" wrapText="1"/>
      <protection locked="0"/>
    </xf>
    <xf numFmtId="0" fontId="0" fillId="9" borderId="14" xfId="0" applyFont="1" applyFill="1" applyBorder="1" applyAlignment="1" applyProtection="1">
      <alignment vertical="top" wrapText="1"/>
      <protection locked="0"/>
    </xf>
    <xf numFmtId="0" fontId="26" fillId="5" borderId="9" xfId="0" applyFont="1" applyFill="1" applyBorder="1" applyAlignment="1" applyProtection="1">
      <alignment horizontal="center" vertical="center" wrapText="1"/>
      <protection locked="0"/>
    </xf>
    <xf numFmtId="0" fontId="0" fillId="10" borderId="14" xfId="0" applyFont="1" applyFill="1" applyBorder="1" applyAlignment="1" applyProtection="1">
      <alignment vertical="top" wrapText="1"/>
      <protection locked="0"/>
    </xf>
    <xf numFmtId="0" fontId="26" fillId="5" borderId="12" xfId="0" quotePrefix="1" applyFont="1" applyFill="1" applyBorder="1" applyAlignment="1" applyProtection="1">
      <alignment horizontal="center" vertical="center" wrapText="1"/>
      <protection locked="0"/>
    </xf>
    <xf numFmtId="0" fontId="0" fillId="11" borderId="14" xfId="0" applyFont="1" applyFill="1" applyBorder="1" applyAlignment="1" applyProtection="1">
      <alignment vertical="top" wrapText="1"/>
      <protection locked="0"/>
    </xf>
    <xf numFmtId="0" fontId="0" fillId="12" borderId="14" xfId="0" applyFont="1" applyFill="1" applyBorder="1" applyAlignment="1" applyProtection="1">
      <alignment vertical="top" wrapText="1"/>
      <protection locked="0"/>
    </xf>
    <xf numFmtId="165" fontId="0" fillId="0" borderId="14" xfId="0" applyNumberFormat="1" applyFont="1" applyBorder="1" applyProtection="1">
      <protection locked="0"/>
    </xf>
    <xf numFmtId="0" fontId="0" fillId="13" borderId="14" xfId="0" applyFont="1" applyFill="1" applyBorder="1" applyAlignment="1" applyProtection="1">
      <alignment vertical="top" wrapText="1"/>
      <protection locked="0"/>
    </xf>
    <xf numFmtId="0" fontId="26" fillId="5" borderId="9" xfId="0" quotePrefix="1" applyFont="1" applyFill="1" applyBorder="1" applyAlignment="1" applyProtection="1">
      <alignment horizontal="center" vertical="center" wrapText="1"/>
      <protection locked="0"/>
    </xf>
    <xf numFmtId="0" fontId="0" fillId="3" borderId="14" xfId="0" applyFont="1" applyFill="1" applyBorder="1" applyAlignment="1" applyProtection="1">
      <alignment vertical="top" wrapText="1"/>
      <protection locked="0"/>
    </xf>
    <xf numFmtId="0" fontId="0" fillId="0" borderId="14" xfId="0" applyFont="1" applyFill="1" applyBorder="1" applyAlignment="1" applyProtection="1">
      <alignment vertical="top" wrapText="1"/>
      <protection locked="0"/>
    </xf>
    <xf numFmtId="0" fontId="0" fillId="14" borderId="14" xfId="0" applyFont="1" applyFill="1" applyBorder="1" applyAlignment="1" applyProtection="1">
      <alignment vertical="top" wrapText="1"/>
      <protection locked="0"/>
    </xf>
    <xf numFmtId="0" fontId="0" fillId="15" borderId="14" xfId="0" applyFont="1" applyFill="1" applyBorder="1" applyAlignment="1" applyProtection="1">
      <alignment vertical="top" wrapText="1"/>
      <protection locked="0"/>
    </xf>
    <xf numFmtId="0" fontId="0" fillId="0" borderId="1" xfId="0" applyFont="1" applyBorder="1" applyProtection="1">
      <protection locked="0"/>
    </xf>
    <xf numFmtId="0" fontId="10" fillId="2" borderId="7" xfId="0" applyFont="1" applyFill="1" applyBorder="1" applyAlignment="1">
      <alignment vertical="center" wrapText="1"/>
    </xf>
    <xf numFmtId="0" fontId="10" fillId="2" borderId="0" xfId="0" applyFont="1" applyFill="1" applyBorder="1" applyAlignment="1">
      <alignment vertical="center" wrapText="1"/>
    </xf>
    <xf numFmtId="0" fontId="6" fillId="2" borderId="7" xfId="0" applyFont="1" applyFill="1" applyBorder="1" applyAlignment="1">
      <alignment vertical="center" wrapText="1"/>
    </xf>
    <xf numFmtId="0" fontId="14" fillId="2" borderId="0" xfId="0" applyFont="1" applyFill="1" applyAlignment="1">
      <alignment horizontal="left" vertical="top" wrapText="1"/>
    </xf>
    <xf numFmtId="0" fontId="2" fillId="0" borderId="1" xfId="0" applyFont="1" applyBorder="1" applyAlignment="1">
      <alignment horizontal="center"/>
    </xf>
    <xf numFmtId="0" fontId="16" fillId="0" borderId="0" xfId="0" applyFont="1" applyBorder="1" applyAlignment="1">
      <alignment horizontal="center"/>
    </xf>
    <xf numFmtId="0" fontId="16" fillId="0" borderId="0" xfId="0" applyFont="1" applyAlignment="1">
      <alignment horizontal="center"/>
    </xf>
    <xf numFmtId="0" fontId="6" fillId="2" borderId="0" xfId="0" applyFont="1" applyFill="1" applyBorder="1" applyAlignment="1">
      <alignment horizontal="left" vertical="center" wrapText="1"/>
    </xf>
    <xf numFmtId="0" fontId="6" fillId="2" borderId="8" xfId="0" applyFont="1" applyFill="1" applyBorder="1" applyAlignment="1">
      <alignment horizontal="left" vertical="center" wrapText="1"/>
    </xf>
    <xf numFmtId="43" fontId="12" fillId="2" borderId="6" xfId="1" applyFont="1" applyFill="1" applyBorder="1" applyAlignment="1">
      <alignment horizontal="right" vertical="center" wrapText="1"/>
    </xf>
    <xf numFmtId="43" fontId="12" fillId="2" borderId="12" xfId="1" applyFont="1" applyFill="1" applyBorder="1" applyAlignment="1">
      <alignment horizontal="right" vertical="center" wrapText="1"/>
    </xf>
    <xf numFmtId="43" fontId="15" fillId="0" borderId="13" xfId="1" applyFont="1" applyBorder="1" applyAlignment="1">
      <alignment horizontal="center" vertical="top" wrapText="1"/>
    </xf>
    <xf numFmtId="43" fontId="15" fillId="0" borderId="15" xfId="1" applyFont="1" applyBorder="1" applyAlignment="1">
      <alignment horizontal="center" vertical="top" wrapText="1"/>
    </xf>
    <xf numFmtId="37" fontId="3" fillId="3" borderId="2" xfId="3" applyNumberFormat="1" applyFont="1" applyFill="1" applyBorder="1" applyAlignment="1">
      <alignment horizontal="center" vertical="center" wrapText="1"/>
    </xf>
    <xf numFmtId="37" fontId="3" fillId="3" borderId="2" xfId="3" applyNumberFormat="1" applyFont="1" applyFill="1" applyBorder="1" applyAlignment="1">
      <alignment horizontal="center" vertical="center"/>
    </xf>
    <xf numFmtId="0" fontId="9" fillId="2" borderId="7"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8" xfId="0" applyFont="1" applyFill="1" applyBorder="1" applyAlignment="1">
      <alignment horizontal="left" vertical="center" wrapText="1"/>
    </xf>
    <xf numFmtId="0" fontId="6" fillId="2" borderId="7" xfId="0" applyFont="1" applyFill="1" applyBorder="1" applyAlignment="1">
      <alignment horizontal="left" vertical="center" wrapText="1"/>
    </xf>
    <xf numFmtId="43" fontId="6" fillId="2" borderId="6" xfId="1" applyFont="1" applyFill="1" applyBorder="1" applyAlignment="1">
      <alignment horizontal="right" vertical="center" wrapText="1"/>
    </xf>
    <xf numFmtId="43" fontId="6" fillId="2" borderId="12" xfId="1" applyFont="1" applyFill="1" applyBorder="1" applyAlignment="1">
      <alignment horizontal="right" vertical="center" wrapText="1"/>
    </xf>
    <xf numFmtId="43" fontId="3" fillId="0" borderId="13" xfId="1" applyFont="1" applyBorder="1" applyAlignment="1">
      <alignment horizontal="center" vertical="top" wrapText="1"/>
    </xf>
    <xf numFmtId="43" fontId="3" fillId="0" borderId="15" xfId="1" applyFont="1" applyBorder="1" applyAlignment="1">
      <alignment horizontal="center" vertical="top" wrapText="1"/>
    </xf>
    <xf numFmtId="0" fontId="3" fillId="3" borderId="0" xfId="0" applyFont="1" applyFill="1" applyBorder="1" applyAlignment="1">
      <alignment horizontal="center"/>
    </xf>
    <xf numFmtId="0" fontId="3" fillId="2" borderId="1" xfId="0" applyNumberFormat="1" applyFont="1" applyFill="1" applyBorder="1" applyAlignment="1" applyProtection="1">
      <alignment horizontal="left"/>
      <protection locked="0"/>
    </xf>
    <xf numFmtId="0" fontId="2" fillId="2" borderId="1" xfId="0" applyFont="1" applyFill="1" applyBorder="1" applyAlignment="1">
      <alignment horizontal="center"/>
    </xf>
    <xf numFmtId="0" fontId="3" fillId="3" borderId="2" xfId="0" applyFont="1" applyFill="1" applyBorder="1" applyAlignment="1">
      <alignment horizontal="center" vertical="center"/>
    </xf>
    <xf numFmtId="0" fontId="3" fillId="3" borderId="2" xfId="0" applyFont="1" applyFill="1" applyBorder="1" applyAlignment="1">
      <alignment horizontal="center" vertical="center" wrapText="1"/>
    </xf>
    <xf numFmtId="0" fontId="2" fillId="0" borderId="0" xfId="0" applyFont="1" applyAlignment="1">
      <alignment horizontal="center"/>
    </xf>
    <xf numFmtId="0" fontId="3" fillId="3" borderId="3"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10" fillId="2" borderId="7"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20" fillId="2" borderId="7" xfId="0" applyFont="1" applyFill="1" applyBorder="1" applyAlignment="1">
      <alignment horizontal="left" vertical="center" wrapText="1"/>
    </xf>
    <xf numFmtId="0" fontId="20" fillId="2" borderId="8"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16" fillId="0" borderId="4" xfId="0" applyFont="1" applyBorder="1" applyAlignment="1">
      <alignment horizontal="center"/>
    </xf>
    <xf numFmtId="0" fontId="2" fillId="2" borderId="2" xfId="0" applyFont="1" applyFill="1" applyBorder="1" applyAlignment="1">
      <alignment horizontal="center"/>
    </xf>
    <xf numFmtId="0" fontId="2" fillId="2" borderId="2" xfId="0" applyFont="1" applyFill="1" applyBorder="1" applyAlignment="1">
      <alignment horizontal="right"/>
    </xf>
    <xf numFmtId="0" fontId="2" fillId="2" borderId="13" xfId="0" applyFont="1" applyFill="1" applyBorder="1" applyAlignment="1">
      <alignment horizontal="center"/>
    </xf>
    <xf numFmtId="0" fontId="2" fillId="2" borderId="15" xfId="0" applyFont="1" applyFill="1" applyBorder="1" applyAlignment="1">
      <alignment horizontal="center"/>
    </xf>
    <xf numFmtId="0" fontId="2" fillId="2" borderId="13" xfId="0" applyFont="1" applyFill="1" applyBorder="1" applyAlignment="1">
      <alignment horizontal="right"/>
    </xf>
    <xf numFmtId="0" fontId="2" fillId="2" borderId="15" xfId="0" applyFont="1" applyFill="1" applyBorder="1" applyAlignment="1">
      <alignment horizontal="right"/>
    </xf>
    <xf numFmtId="0" fontId="3" fillId="3" borderId="7" xfId="0" applyFont="1" applyFill="1" applyBorder="1" applyAlignment="1">
      <alignment horizontal="center"/>
    </xf>
    <xf numFmtId="0" fontId="3" fillId="3" borderId="8" xfId="0" applyFont="1" applyFill="1" applyBorder="1" applyAlignment="1">
      <alignment horizontal="center"/>
    </xf>
    <xf numFmtId="0" fontId="3" fillId="3" borderId="2" xfId="4" applyFont="1" applyFill="1" applyBorder="1" applyAlignment="1">
      <alignment horizontal="center"/>
    </xf>
    <xf numFmtId="0" fontId="3" fillId="2" borderId="1" xfId="0" applyNumberFormat="1" applyFont="1" applyFill="1" applyBorder="1" applyAlignment="1" applyProtection="1">
      <alignment horizontal="center"/>
      <protection locked="0"/>
    </xf>
    <xf numFmtId="0" fontId="3" fillId="3" borderId="3" xfId="0" applyFont="1" applyFill="1" applyBorder="1" applyAlignment="1">
      <alignment horizontal="center"/>
    </xf>
    <xf numFmtId="0" fontId="3" fillId="3" borderId="4" xfId="0" applyFont="1" applyFill="1" applyBorder="1" applyAlignment="1">
      <alignment horizontal="center"/>
    </xf>
    <xf numFmtId="0" fontId="3" fillId="3" borderId="5" xfId="0" applyFont="1" applyFill="1" applyBorder="1" applyAlignment="1">
      <alignment horizontal="center"/>
    </xf>
    <xf numFmtId="0" fontId="3" fillId="3" borderId="10" xfId="0" applyFont="1" applyFill="1" applyBorder="1" applyAlignment="1">
      <alignment horizontal="center"/>
    </xf>
    <xf numFmtId="0" fontId="3" fillId="3" borderId="1" xfId="0" applyFont="1" applyFill="1" applyBorder="1" applyAlignment="1">
      <alignment horizontal="center"/>
    </xf>
    <xf numFmtId="0" fontId="3" fillId="3" borderId="11" xfId="0" applyFont="1" applyFill="1" applyBorder="1" applyAlignment="1">
      <alignment horizontal="center"/>
    </xf>
    <xf numFmtId="0" fontId="22" fillId="2" borderId="1" xfId="0" applyNumberFormat="1" applyFont="1" applyFill="1" applyBorder="1" applyAlignment="1" applyProtection="1">
      <alignment horizontal="center"/>
      <protection locked="0"/>
    </xf>
    <xf numFmtId="0" fontId="8" fillId="2" borderId="1" xfId="0" applyNumberFormat="1" applyFont="1" applyFill="1" applyBorder="1" applyAlignment="1" applyProtection="1">
      <alignment horizontal="center"/>
      <protection locked="0"/>
    </xf>
    <xf numFmtId="0" fontId="3" fillId="4" borderId="13" xfId="0" applyFont="1" applyFill="1" applyBorder="1" applyAlignment="1">
      <alignment horizontal="center"/>
    </xf>
    <xf numFmtId="0" fontId="3" fillId="4" borderId="4" xfId="0" applyFont="1" applyFill="1" applyBorder="1" applyAlignment="1">
      <alignment horizontal="center"/>
    </xf>
    <xf numFmtId="0" fontId="3" fillId="4" borderId="14" xfId="0" applyFont="1" applyFill="1" applyBorder="1" applyAlignment="1">
      <alignment horizontal="center"/>
    </xf>
    <xf numFmtId="0" fontId="3" fillId="4" borderId="15" xfId="0" applyFont="1" applyFill="1" applyBorder="1" applyAlignment="1">
      <alignment horizontal="center"/>
    </xf>
    <xf numFmtId="0" fontId="3" fillId="4" borderId="0" xfId="0" applyFont="1" applyFill="1" applyBorder="1" applyAlignment="1">
      <alignment horizontal="center"/>
    </xf>
    <xf numFmtId="0" fontId="2" fillId="0" borderId="0" xfId="0" applyFont="1" applyBorder="1" applyAlignment="1">
      <alignment horizontal="center"/>
    </xf>
    <xf numFmtId="0" fontId="4" fillId="2" borderId="23"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13" fillId="2" borderId="0" xfId="0" applyFont="1" applyFill="1" applyAlignment="1">
      <alignment horizontal="left" wrapText="1"/>
    </xf>
    <xf numFmtId="0" fontId="13" fillId="2" borderId="0" xfId="0" applyFont="1" applyFill="1" applyAlignment="1">
      <alignment horizontal="left"/>
    </xf>
    <xf numFmtId="0" fontId="3" fillId="4" borderId="34"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2" xfId="0" applyFont="1" applyFill="1" applyBorder="1" applyAlignment="1">
      <alignment horizontal="center" vertical="center"/>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0" xfId="0" applyFont="1" applyFill="1" applyBorder="1" applyAlignment="1">
      <alignment horizontal="left" vertical="top" wrapText="1" indent="1"/>
    </xf>
    <xf numFmtId="0" fontId="2" fillId="2" borderId="21" xfId="0" applyFont="1" applyFill="1" applyBorder="1" applyAlignment="1">
      <alignment horizontal="left" vertical="top" wrapText="1" indent="1"/>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3" fillId="4" borderId="31" xfId="0" applyFont="1" applyFill="1" applyBorder="1" applyAlignment="1">
      <alignment horizontal="center" vertical="center"/>
    </xf>
    <xf numFmtId="0" fontId="3" fillId="4" borderId="32" xfId="0" applyFont="1" applyFill="1" applyBorder="1" applyAlignment="1">
      <alignment horizontal="center" vertical="center"/>
    </xf>
    <xf numFmtId="0" fontId="2" fillId="2" borderId="0" xfId="0" applyFont="1" applyFill="1" applyBorder="1" applyAlignment="1">
      <alignment horizontal="justify" vertical="center" wrapText="1"/>
    </xf>
    <xf numFmtId="0" fontId="2" fillId="2" borderId="8" xfId="0" applyFont="1" applyFill="1" applyBorder="1" applyAlignment="1">
      <alignment horizontal="justify"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4" fillId="2" borderId="14" xfId="0" applyFont="1" applyFill="1" applyBorder="1" applyAlignment="1">
      <alignment horizontal="left" vertical="center" wrapText="1" indent="3"/>
    </xf>
    <xf numFmtId="0" fontId="4" fillId="2" borderId="15" xfId="0" applyFont="1" applyFill="1" applyBorder="1" applyAlignment="1">
      <alignment horizontal="left" vertical="center" wrapText="1" indent="3"/>
    </xf>
    <xf numFmtId="0" fontId="3" fillId="3" borderId="4"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 xfId="0" applyFont="1" applyFill="1" applyBorder="1" applyAlignment="1">
      <alignment horizontal="center" vertical="center"/>
    </xf>
    <xf numFmtId="9" fontId="4" fillId="2" borderId="13" xfId="2" applyFont="1" applyFill="1" applyBorder="1" applyAlignment="1">
      <alignment horizontal="center"/>
    </xf>
    <xf numFmtId="9" fontId="4" fillId="2" borderId="15" xfId="2" applyFont="1" applyFill="1" applyBorder="1" applyAlignment="1">
      <alignment horizontal="center"/>
    </xf>
    <xf numFmtId="0" fontId="4" fillId="3" borderId="13" xfId="0" applyFont="1" applyFill="1" applyBorder="1" applyAlignment="1">
      <alignment horizontal="center"/>
    </xf>
    <xf numFmtId="0" fontId="4" fillId="3" borderId="15" xfId="0" applyFont="1" applyFill="1" applyBorder="1" applyAlignment="1">
      <alignment horizontal="center"/>
    </xf>
    <xf numFmtId="0" fontId="3" fillId="3" borderId="6"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2"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cellXfs>
  <cellStyles count="6">
    <cellStyle name="Millares" xfId="1" builtinId="3"/>
    <cellStyle name="Normal" xfId="0" builtinId="0"/>
    <cellStyle name="Normal 2" xfId="4"/>
    <cellStyle name="Normal 9" xfId="3"/>
    <cellStyle name="Normal_141008Reportes Cuadros Institucionales-sectorialesADV" xfId="5"/>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2" name="2 Rectángulo"/>
        <xdr:cNvSpPr/>
      </xdr:nvSpPr>
      <xdr:spPr>
        <a:xfrm>
          <a:off x="5181600"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2" name="2 Rectángulo"/>
        <xdr:cNvSpPr/>
      </xdr:nvSpPr>
      <xdr:spPr>
        <a:xfrm>
          <a:off x="5619750" y="2552700"/>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3152775</xdr:colOff>
      <xdr:row>19</xdr:row>
      <xdr:rowOff>47625</xdr:rowOff>
    </xdr:from>
    <xdr:ext cx="1750287" cy="468013"/>
    <xdr:sp macro="" textlink="">
      <xdr:nvSpPr>
        <xdr:cNvPr id="2" name="12 Rectángulo"/>
        <xdr:cNvSpPr/>
      </xdr:nvSpPr>
      <xdr:spPr>
        <a:xfrm>
          <a:off x="4924425" y="2971800"/>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INFORMES%202016/ESTADOS%20FINANCIEROS%202016/ENE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gcg/CECILIA/PARAESTATAL/ESTADOS%20FINANCIEROS/FORMATOS%20ESTADOS%20FINANCIEROS/2014/2014/Estados%20Fros%20y%20Pptales%20GTO%20Vincul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_ESF_ECSF"/>
      <sheetName val="EAI"/>
      <sheetName val="CAdmon"/>
      <sheetName val="CTG"/>
      <sheetName val="COG"/>
      <sheetName val="CFG"/>
      <sheetName val="EN"/>
      <sheetName val="ID"/>
      <sheetName val="IPF"/>
      <sheetName val="CProg"/>
      <sheetName val="PyPI"/>
      <sheetName val="IR"/>
      <sheetName val="Rel Cta Banc"/>
      <sheetName val="Esq Bur"/>
      <sheetName val="Hoja1"/>
    </sheetNames>
    <sheetDataSet>
      <sheetData sheetId="0" refreshError="1"/>
      <sheetData sheetId="1" refreshError="1"/>
      <sheetData sheetId="2" refreshError="1">
        <row r="22">
          <cell r="D22">
            <v>54724194.689999998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sheetName val="ESF"/>
      <sheetName val="ECSF"/>
      <sheetName val="PT_ESF_ECSF"/>
      <sheetName val="EAA"/>
      <sheetName val="EADP"/>
      <sheetName val="EVHP"/>
      <sheetName val="EFE"/>
      <sheetName val="EAI"/>
      <sheetName val="CAdmon"/>
      <sheetName val="CTG"/>
      <sheetName val="COG"/>
      <sheetName val="CFG"/>
      <sheetName val="End Neto"/>
      <sheetName val="Int"/>
      <sheetName val="Post Fiscal"/>
      <sheetName val="CProg"/>
      <sheetName val="BMu"/>
      <sheetName val="BInmu"/>
      <sheetName val="Rel Cta Ban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3">
          <cell r="E33">
            <v>0</v>
          </cell>
          <cell r="H33">
            <v>0</v>
          </cell>
          <cell r="I33">
            <v>0</v>
          </cell>
        </row>
        <row r="46">
          <cell r="E46">
            <v>0</v>
          </cell>
          <cell r="H46">
            <v>0</v>
          </cell>
          <cell r="I46">
            <v>0</v>
          </cell>
        </row>
        <row r="51">
          <cell r="H51">
            <v>0</v>
          </cell>
        </row>
        <row r="52">
          <cell r="E52">
            <v>0</v>
          </cell>
        </row>
        <row r="54">
          <cell r="I54">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66"/>
  <sheetViews>
    <sheetView view="pageLayout" zoomScaleNormal="100" workbookViewId="0">
      <selection sqref="A1:XFD1048576"/>
    </sheetView>
  </sheetViews>
  <sheetFormatPr baseColWidth="10" defaultRowHeight="12.75" x14ac:dyDescent="0.2"/>
  <cols>
    <col min="1" max="1" width="1.140625" style="1" customWidth="1"/>
    <col min="2" max="3" width="3.7109375" style="2" customWidth="1"/>
    <col min="4" max="4" width="46.42578125" style="2" customWidth="1"/>
    <col min="5" max="10" width="15.7109375" style="2" customWidth="1"/>
    <col min="11" max="11" width="2" style="1" customWidth="1"/>
    <col min="12" max="16384" width="11.42578125" style="2"/>
  </cols>
  <sheetData>
    <row r="1" spans="1:11" ht="18.75" customHeight="1" x14ac:dyDescent="0.2">
      <c r="B1" s="271" t="s">
        <v>0</v>
      </c>
      <c r="C1" s="271"/>
      <c r="D1" s="271"/>
      <c r="E1" s="271"/>
      <c r="F1" s="271"/>
      <c r="G1" s="271"/>
      <c r="H1" s="271"/>
      <c r="I1" s="271"/>
      <c r="J1" s="271"/>
    </row>
    <row r="2" spans="1:11" ht="15" customHeight="1" x14ac:dyDescent="0.2">
      <c r="B2" s="3"/>
      <c r="C2" s="3"/>
      <c r="D2" s="271" t="s">
        <v>1</v>
      </c>
      <c r="E2" s="271"/>
      <c r="F2" s="271"/>
      <c r="G2" s="271"/>
      <c r="H2" s="271"/>
      <c r="I2" s="271"/>
      <c r="J2" s="271"/>
    </row>
    <row r="3" spans="1:11" ht="15" customHeight="1" x14ac:dyDescent="0.2">
      <c r="B3" s="271" t="s">
        <v>408</v>
      </c>
      <c r="C3" s="271"/>
      <c r="D3" s="271"/>
      <c r="E3" s="271"/>
      <c r="F3" s="271"/>
      <c r="G3" s="271"/>
      <c r="H3" s="271"/>
      <c r="I3" s="271"/>
      <c r="J3" s="271"/>
    </row>
    <row r="4" spans="1:11" s="1" customFormat="1" ht="8.25" customHeight="1" x14ac:dyDescent="0.2">
      <c r="A4" s="4"/>
      <c r="B4" s="5"/>
      <c r="C4" s="5"/>
      <c r="D4" s="5"/>
      <c r="E4" s="6"/>
      <c r="F4" s="7"/>
      <c r="G4" s="7"/>
      <c r="H4" s="7"/>
      <c r="I4" s="7"/>
      <c r="J4" s="7"/>
    </row>
    <row r="5" spans="1:11" s="1" customFormat="1" ht="13.5" customHeight="1" x14ac:dyDescent="0.2">
      <c r="A5" s="4"/>
      <c r="B5" s="8"/>
      <c r="D5" s="9" t="s">
        <v>2</v>
      </c>
      <c r="E5" s="272" t="s">
        <v>3</v>
      </c>
      <c r="F5" s="272"/>
      <c r="G5" s="272"/>
      <c r="H5" s="272"/>
      <c r="I5" s="272"/>
      <c r="J5" s="272"/>
      <c r="K5" s="272"/>
    </row>
    <row r="6" spans="1:11" s="1" customFormat="1" ht="11.25" customHeight="1" x14ac:dyDescent="0.2">
      <c r="A6" s="4"/>
      <c r="B6" s="4"/>
      <c r="C6" s="4"/>
      <c r="D6" s="4"/>
      <c r="F6" s="10"/>
      <c r="G6" s="10"/>
      <c r="H6" s="10"/>
      <c r="I6" s="10"/>
      <c r="J6" s="10"/>
    </row>
    <row r="7" spans="1:11" ht="12" customHeight="1" x14ac:dyDescent="0.2">
      <c r="A7" s="11"/>
      <c r="B7" s="262" t="s">
        <v>4</v>
      </c>
      <c r="C7" s="262"/>
      <c r="D7" s="262"/>
      <c r="E7" s="262" t="s">
        <v>5</v>
      </c>
      <c r="F7" s="262"/>
      <c r="G7" s="262"/>
      <c r="H7" s="262"/>
      <c r="I7" s="262"/>
      <c r="J7" s="261" t="s">
        <v>6</v>
      </c>
    </row>
    <row r="8" spans="1:11" ht="25.5" x14ac:dyDescent="0.2">
      <c r="A8" s="4"/>
      <c r="B8" s="262"/>
      <c r="C8" s="262"/>
      <c r="D8" s="262"/>
      <c r="E8" s="12" t="s">
        <v>7</v>
      </c>
      <c r="F8" s="13" t="s">
        <v>8</v>
      </c>
      <c r="G8" s="12" t="s">
        <v>9</v>
      </c>
      <c r="H8" s="12" t="s">
        <v>10</v>
      </c>
      <c r="I8" s="12" t="s">
        <v>11</v>
      </c>
      <c r="J8" s="261"/>
    </row>
    <row r="9" spans="1:11" ht="12" customHeight="1" x14ac:dyDescent="0.2">
      <c r="A9" s="4"/>
      <c r="B9" s="262"/>
      <c r="C9" s="262"/>
      <c r="D9" s="262"/>
      <c r="E9" s="12" t="s">
        <v>12</v>
      </c>
      <c r="F9" s="12" t="s">
        <v>13</v>
      </c>
      <c r="G9" s="12" t="s">
        <v>14</v>
      </c>
      <c r="H9" s="12" t="s">
        <v>15</v>
      </c>
      <c r="I9" s="12" t="s">
        <v>16</v>
      </c>
      <c r="J9" s="12" t="s">
        <v>17</v>
      </c>
    </row>
    <row r="10" spans="1:11" ht="12" customHeight="1" x14ac:dyDescent="0.2">
      <c r="A10" s="14"/>
      <c r="B10" s="15"/>
      <c r="C10" s="16"/>
      <c r="D10" s="17"/>
      <c r="E10" s="18"/>
      <c r="F10" s="19"/>
      <c r="G10" s="19"/>
      <c r="H10" s="19"/>
      <c r="I10" s="19"/>
      <c r="J10" s="19"/>
    </row>
    <row r="11" spans="1:11" ht="12" customHeight="1" x14ac:dyDescent="0.2">
      <c r="A11" s="14"/>
      <c r="B11" s="266" t="s">
        <v>18</v>
      </c>
      <c r="C11" s="255"/>
      <c r="D11" s="256"/>
      <c r="E11" s="20">
        <v>0</v>
      </c>
      <c r="F11" s="20">
        <v>0</v>
      </c>
      <c r="G11" s="20">
        <f>+E11+F11</f>
        <v>0</v>
      </c>
      <c r="H11" s="20">
        <v>0</v>
      </c>
      <c r="I11" s="20">
        <v>0</v>
      </c>
      <c r="J11" s="20">
        <f>+I11-E11</f>
        <v>0</v>
      </c>
    </row>
    <row r="12" spans="1:11" ht="12" customHeight="1" x14ac:dyDescent="0.2">
      <c r="A12" s="14"/>
      <c r="B12" s="266" t="s">
        <v>19</v>
      </c>
      <c r="C12" s="255"/>
      <c r="D12" s="256"/>
      <c r="E12" s="20">
        <v>0</v>
      </c>
      <c r="F12" s="20">
        <v>0</v>
      </c>
      <c r="G12" s="20">
        <f t="shared" ref="G12:G13" si="0">+E12+F12</f>
        <v>0</v>
      </c>
      <c r="H12" s="20">
        <v>0</v>
      </c>
      <c r="I12" s="20">
        <v>0</v>
      </c>
      <c r="J12" s="20">
        <f t="shared" ref="J12:J13" si="1">+I12-E12</f>
        <v>0</v>
      </c>
    </row>
    <row r="13" spans="1:11" ht="12" customHeight="1" x14ac:dyDescent="0.2">
      <c r="A13" s="14"/>
      <c r="B13" s="266" t="s">
        <v>20</v>
      </c>
      <c r="C13" s="255"/>
      <c r="D13" s="256"/>
      <c r="E13" s="20">
        <v>0</v>
      </c>
      <c r="F13" s="20">
        <v>0</v>
      </c>
      <c r="G13" s="20">
        <f t="shared" si="0"/>
        <v>0</v>
      </c>
      <c r="H13" s="20">
        <v>0</v>
      </c>
      <c r="I13" s="20">
        <v>0</v>
      </c>
      <c r="J13" s="20">
        <f t="shared" si="1"/>
        <v>0</v>
      </c>
    </row>
    <row r="14" spans="1:11" ht="12" customHeight="1" x14ac:dyDescent="0.2">
      <c r="A14" s="14"/>
      <c r="B14" s="266" t="s">
        <v>21</v>
      </c>
      <c r="C14" s="255"/>
      <c r="D14" s="256"/>
      <c r="E14" s="20">
        <v>0</v>
      </c>
      <c r="F14" s="20">
        <v>0</v>
      </c>
      <c r="G14" s="20">
        <v>0</v>
      </c>
      <c r="H14" s="20">
        <v>0</v>
      </c>
      <c r="I14" s="20">
        <v>0</v>
      </c>
      <c r="J14" s="20">
        <f>+I14-E14</f>
        <v>0</v>
      </c>
    </row>
    <row r="15" spans="1:11" ht="12" customHeight="1" x14ac:dyDescent="0.2">
      <c r="A15" s="14"/>
      <c r="B15" s="266" t="s">
        <v>22</v>
      </c>
      <c r="C15" s="255"/>
      <c r="D15" s="256"/>
      <c r="E15" s="20">
        <v>6351899</v>
      </c>
      <c r="F15" s="20">
        <v>0</v>
      </c>
      <c r="G15" s="20">
        <f>+E15+F15</f>
        <v>6351899</v>
      </c>
      <c r="H15" s="20">
        <f>H16</f>
        <v>2178273.31</v>
      </c>
      <c r="I15" s="20">
        <f>I16</f>
        <v>2178273.31</v>
      </c>
      <c r="J15" s="20">
        <f>I15-E15</f>
        <v>-4173625.69</v>
      </c>
    </row>
    <row r="16" spans="1:11" ht="12" customHeight="1" x14ac:dyDescent="0.2">
      <c r="A16" s="14"/>
      <c r="B16" s="21"/>
      <c r="C16" s="255" t="s">
        <v>23</v>
      </c>
      <c r="D16" s="256"/>
      <c r="E16" s="20">
        <v>6351899</v>
      </c>
      <c r="F16" s="20">
        <v>0</v>
      </c>
      <c r="G16" s="20">
        <f>+E16+F16</f>
        <v>6351899</v>
      </c>
      <c r="H16" s="20">
        <v>2178273.31</v>
      </c>
      <c r="I16" s="20">
        <v>2178273.31</v>
      </c>
      <c r="J16" s="20">
        <f>I16-E16</f>
        <v>-4173625.69</v>
      </c>
    </row>
    <row r="17" spans="1:10" ht="12" customHeight="1" x14ac:dyDescent="0.2">
      <c r="A17" s="14"/>
      <c r="B17" s="21"/>
      <c r="C17" s="255" t="s">
        <v>24</v>
      </c>
      <c r="D17" s="256"/>
      <c r="E17" s="20"/>
      <c r="F17" s="20"/>
      <c r="G17" s="20"/>
      <c r="H17" s="20"/>
      <c r="I17" s="20"/>
      <c r="J17" s="20"/>
    </row>
    <row r="18" spans="1:10" ht="12" customHeight="1" x14ac:dyDescent="0.2">
      <c r="A18" s="14"/>
      <c r="B18" s="266" t="s">
        <v>25</v>
      </c>
      <c r="C18" s="255"/>
      <c r="D18" s="256"/>
      <c r="E18" s="20">
        <f>E19</f>
        <v>374000</v>
      </c>
      <c r="F18" s="20">
        <f>F21</f>
        <v>7994399.5199999996</v>
      </c>
      <c r="G18" s="20">
        <f>G19+G21</f>
        <v>8368399.5199999996</v>
      </c>
      <c r="H18" s="20">
        <f t="shared" ref="H18:I18" si="2">H19+H21</f>
        <v>4353847.6500000004</v>
      </c>
      <c r="I18" s="20">
        <f t="shared" si="2"/>
        <v>4353847.6500000004</v>
      </c>
      <c r="J18" s="20">
        <f>I18-E18</f>
        <v>3979847.6500000004</v>
      </c>
    </row>
    <row r="19" spans="1:10" ht="12" customHeight="1" x14ac:dyDescent="0.2">
      <c r="A19" s="14"/>
      <c r="B19" s="21"/>
      <c r="C19" s="255" t="s">
        <v>23</v>
      </c>
      <c r="D19" s="256"/>
      <c r="E19" s="20">
        <v>374000</v>
      </c>
      <c r="F19" s="20">
        <v>0</v>
      </c>
      <c r="G19" s="20">
        <f>+E19+F19</f>
        <v>374000</v>
      </c>
      <c r="H19" s="20">
        <v>292862.88</v>
      </c>
      <c r="I19" s="20">
        <v>292862.88</v>
      </c>
      <c r="J19" s="20">
        <f>I19-E19</f>
        <v>-81137.119999999995</v>
      </c>
    </row>
    <row r="20" spans="1:10" ht="12" customHeight="1" x14ac:dyDescent="0.2">
      <c r="A20" s="14"/>
      <c r="B20" s="21"/>
      <c r="C20" s="255" t="s">
        <v>24</v>
      </c>
      <c r="D20" s="256"/>
      <c r="E20" s="20"/>
      <c r="F20" s="20"/>
      <c r="G20" s="20">
        <f t="shared" ref="G20:G21" si="3">+E20+F20</f>
        <v>0</v>
      </c>
      <c r="H20" s="20"/>
      <c r="I20" s="20"/>
      <c r="J20" s="20">
        <f t="shared" ref="J20:J22" si="4">I20-E20</f>
        <v>0</v>
      </c>
    </row>
    <row r="21" spans="1:10" ht="12" customHeight="1" x14ac:dyDescent="0.2">
      <c r="A21" s="14"/>
      <c r="B21" s="21"/>
      <c r="C21" s="255" t="s">
        <v>26</v>
      </c>
      <c r="D21" s="256"/>
      <c r="E21" s="20"/>
      <c r="F21" s="20">
        <v>7994399.5199999996</v>
      </c>
      <c r="G21" s="20">
        <f t="shared" si="3"/>
        <v>7994399.5199999996</v>
      </c>
      <c r="H21" s="20">
        <v>4060984.77</v>
      </c>
      <c r="I21" s="20">
        <v>4060984.77</v>
      </c>
      <c r="J21" s="20">
        <f t="shared" si="4"/>
        <v>4060984.77</v>
      </c>
    </row>
    <row r="22" spans="1:10" ht="12" customHeight="1" x14ac:dyDescent="0.2">
      <c r="A22" s="14"/>
      <c r="B22" s="21"/>
      <c r="C22" s="255" t="s">
        <v>27</v>
      </c>
      <c r="D22" s="256"/>
      <c r="E22" s="20"/>
      <c r="F22" s="20"/>
      <c r="G22" s="20"/>
      <c r="H22" s="20"/>
      <c r="I22" s="20"/>
      <c r="J22" s="20">
        <f t="shared" si="4"/>
        <v>0</v>
      </c>
    </row>
    <row r="23" spans="1:10" ht="12" customHeight="1" x14ac:dyDescent="0.2">
      <c r="A23" s="14"/>
      <c r="B23" s="266" t="s">
        <v>28</v>
      </c>
      <c r="C23" s="255"/>
      <c r="D23" s="256"/>
      <c r="E23" s="20">
        <v>978000</v>
      </c>
      <c r="F23" s="20">
        <v>0</v>
      </c>
      <c r="G23" s="20">
        <f>+E23+F23</f>
        <v>978000</v>
      </c>
      <c r="H23" s="20">
        <v>256895.28</v>
      </c>
      <c r="I23" s="20">
        <v>256895.28</v>
      </c>
      <c r="J23" s="20">
        <f>I23-E23</f>
        <v>-721104.72</v>
      </c>
    </row>
    <row r="24" spans="1:10" ht="12" customHeight="1" x14ac:dyDescent="0.2">
      <c r="A24" s="14"/>
      <c r="B24" s="266" t="s">
        <v>29</v>
      </c>
      <c r="C24" s="255"/>
      <c r="D24" s="256"/>
      <c r="E24" s="20"/>
      <c r="F24" s="20">
        <v>44749679.340000004</v>
      </c>
      <c r="G24" s="20">
        <f>+E24+F24</f>
        <v>44749679.340000004</v>
      </c>
      <c r="H24" s="20">
        <v>28479117.399999999</v>
      </c>
      <c r="I24" s="20">
        <v>28479117.399999999</v>
      </c>
      <c r="J24" s="20">
        <f>I24-E24</f>
        <v>28479117.399999999</v>
      </c>
    </row>
    <row r="25" spans="1:10" ht="12" customHeight="1" x14ac:dyDescent="0.2">
      <c r="A25" s="22"/>
      <c r="B25" s="266" t="s">
        <v>30</v>
      </c>
      <c r="C25" s="255"/>
      <c r="D25" s="256"/>
      <c r="E25" s="20">
        <v>47020295.689999998</v>
      </c>
      <c r="F25" s="20">
        <v>315505.56</v>
      </c>
      <c r="G25" s="20">
        <f>+E25+F25</f>
        <v>47335801.25</v>
      </c>
      <c r="H25" s="20">
        <v>20792790.030000001</v>
      </c>
      <c r="I25" s="20">
        <v>20792790.030000001</v>
      </c>
      <c r="J25" s="20">
        <f>I25-E25</f>
        <v>-26227505.659999996</v>
      </c>
    </row>
    <row r="26" spans="1:10" ht="12" customHeight="1" x14ac:dyDescent="0.2">
      <c r="A26" s="14"/>
      <c r="B26" s="266" t="s">
        <v>31</v>
      </c>
      <c r="C26" s="255"/>
      <c r="D26" s="256"/>
      <c r="E26" s="20"/>
      <c r="F26" s="20"/>
      <c r="G26" s="20"/>
      <c r="H26" s="20"/>
      <c r="I26" s="20"/>
      <c r="J26" s="20"/>
    </row>
    <row r="27" spans="1:10" ht="12" customHeight="1" x14ac:dyDescent="0.2">
      <c r="A27" s="14"/>
      <c r="B27" s="23"/>
      <c r="C27" s="24"/>
      <c r="D27" s="25"/>
      <c r="E27" s="26"/>
      <c r="F27" s="27"/>
      <c r="G27" s="27"/>
      <c r="H27" s="27"/>
      <c r="I27" s="27"/>
      <c r="J27" s="27"/>
    </row>
    <row r="28" spans="1:10" ht="12" customHeight="1" x14ac:dyDescent="0.2">
      <c r="A28" s="4"/>
      <c r="B28" s="28"/>
      <c r="C28" s="29"/>
      <c r="D28" s="30" t="s">
        <v>32</v>
      </c>
      <c r="E28" s="20">
        <f>SUM(E11+E12+E13+E14+E15+E18+E23+E24+E25+E26)</f>
        <v>54724194.689999998</v>
      </c>
      <c r="F28" s="20">
        <f>SUM(F11+F12+F13+F14+F15+F18+F23+F24+F25+F26)</f>
        <v>53059584.420000002</v>
      </c>
      <c r="G28" s="20">
        <f>SUM(G11+G12+G13+G14+G15+G18+G23+G24+G25+G26)</f>
        <v>107783779.11</v>
      </c>
      <c r="H28" s="20">
        <f>SUM(H11+H12+H13+H14+H15+H18+H23+H24+H25+H26)</f>
        <v>56060923.670000002</v>
      </c>
      <c r="I28" s="20">
        <f>SUM(I11+I12+I13+I14+I15+I18+I23+I24+I25+I26)</f>
        <v>56060923.670000002</v>
      </c>
      <c r="J28" s="267">
        <f>IF(I28&gt;E28,I28-E28,0)</f>
        <v>1336728.9800000042</v>
      </c>
    </row>
    <row r="29" spans="1:10" ht="12" customHeight="1" x14ac:dyDescent="0.2">
      <c r="A29" s="14"/>
      <c r="B29" s="31"/>
      <c r="C29" s="31"/>
      <c r="D29" s="31"/>
      <c r="E29" s="32"/>
      <c r="F29" s="32"/>
      <c r="G29" s="32"/>
      <c r="H29" s="269" t="s">
        <v>33</v>
      </c>
      <c r="I29" s="270"/>
      <c r="J29" s="268"/>
    </row>
    <row r="30" spans="1:10" ht="12" customHeight="1" x14ac:dyDescent="0.2">
      <c r="A30" s="4"/>
      <c r="B30" s="4"/>
      <c r="C30" s="4"/>
      <c r="D30" s="4"/>
      <c r="E30" s="10"/>
      <c r="F30" s="10"/>
      <c r="G30" s="10"/>
      <c r="H30" s="10"/>
      <c r="I30" s="10"/>
      <c r="J30" s="10"/>
    </row>
    <row r="31" spans="1:10" ht="12" customHeight="1" x14ac:dyDescent="0.2">
      <c r="A31" s="4"/>
      <c r="B31" s="261" t="s">
        <v>34</v>
      </c>
      <c r="C31" s="261"/>
      <c r="D31" s="261"/>
      <c r="E31" s="262" t="s">
        <v>5</v>
      </c>
      <c r="F31" s="262"/>
      <c r="G31" s="262"/>
      <c r="H31" s="262"/>
      <c r="I31" s="262"/>
      <c r="J31" s="261" t="s">
        <v>6</v>
      </c>
    </row>
    <row r="32" spans="1:10" ht="25.5" x14ac:dyDescent="0.2">
      <c r="A32" s="4"/>
      <c r="B32" s="261"/>
      <c r="C32" s="261"/>
      <c r="D32" s="261"/>
      <c r="E32" s="12" t="s">
        <v>7</v>
      </c>
      <c r="F32" s="13" t="s">
        <v>8</v>
      </c>
      <c r="G32" s="12" t="s">
        <v>9</v>
      </c>
      <c r="H32" s="12" t="s">
        <v>10</v>
      </c>
      <c r="I32" s="12" t="s">
        <v>11</v>
      </c>
      <c r="J32" s="261"/>
    </row>
    <row r="33" spans="1:10" ht="12" customHeight="1" x14ac:dyDescent="0.2">
      <c r="A33" s="4"/>
      <c r="B33" s="261"/>
      <c r="C33" s="261"/>
      <c r="D33" s="261"/>
      <c r="E33" s="12" t="s">
        <v>12</v>
      </c>
      <c r="F33" s="12" t="s">
        <v>13</v>
      </c>
      <c r="G33" s="12" t="s">
        <v>14</v>
      </c>
      <c r="H33" s="12" t="s">
        <v>15</v>
      </c>
      <c r="I33" s="12" t="s">
        <v>16</v>
      </c>
      <c r="J33" s="12" t="s">
        <v>17</v>
      </c>
    </row>
    <row r="34" spans="1:10" ht="12" customHeight="1" x14ac:dyDescent="0.2">
      <c r="A34" s="14"/>
      <c r="B34" s="15"/>
      <c r="C34" s="16"/>
      <c r="D34" s="17"/>
      <c r="E34" s="19"/>
      <c r="F34" s="19"/>
      <c r="G34" s="19"/>
      <c r="H34" s="19"/>
      <c r="I34" s="19"/>
      <c r="J34" s="19"/>
    </row>
    <row r="35" spans="1:10" ht="12" customHeight="1" x14ac:dyDescent="0.2">
      <c r="A35" s="14"/>
      <c r="B35" s="263"/>
      <c r="C35" s="264"/>
      <c r="D35" s="265"/>
      <c r="E35" s="33">
        <f t="shared" ref="E35:J35" si="5">+E36+E37+E38+E39+E40+E43+E46+E47</f>
        <v>54724194.689999998</v>
      </c>
      <c r="F35" s="33">
        <f t="shared" si="5"/>
        <v>53059584.420000002</v>
      </c>
      <c r="G35" s="33">
        <f t="shared" si="5"/>
        <v>107783779.11</v>
      </c>
      <c r="H35" s="33">
        <f t="shared" si="5"/>
        <v>56060923.670000002</v>
      </c>
      <c r="I35" s="33">
        <f t="shared" si="5"/>
        <v>56060923.670000002</v>
      </c>
      <c r="J35" s="33">
        <f t="shared" si="5"/>
        <v>1336728.9800000042</v>
      </c>
    </row>
    <row r="36" spans="1:10" ht="12" customHeight="1" x14ac:dyDescent="0.2">
      <c r="A36" s="14"/>
      <c r="B36" s="263" t="s">
        <v>22</v>
      </c>
      <c r="C36" s="264"/>
      <c r="D36" s="265"/>
      <c r="E36" s="20">
        <v>6351899</v>
      </c>
      <c r="F36" s="20">
        <v>0</v>
      </c>
      <c r="G36" s="20">
        <f>+E36+F36</f>
        <v>6351899</v>
      </c>
      <c r="H36" s="20">
        <v>2178273.31</v>
      </c>
      <c r="I36" s="20">
        <v>2178273.31</v>
      </c>
      <c r="J36" s="20">
        <f>+I36-E36</f>
        <v>-4173625.69</v>
      </c>
    </row>
    <row r="37" spans="1:10" ht="12" customHeight="1" x14ac:dyDescent="0.2">
      <c r="A37" s="14"/>
      <c r="B37" s="263" t="s">
        <v>25</v>
      </c>
      <c r="C37" s="264"/>
      <c r="D37" s="265"/>
      <c r="E37" s="20">
        <v>374000</v>
      </c>
      <c r="F37" s="20">
        <v>15167233.859999999</v>
      </c>
      <c r="G37" s="20">
        <f t="shared" ref="G37:G40" si="6">+E37+F37</f>
        <v>15541233.859999999</v>
      </c>
      <c r="H37" s="20">
        <v>8795081.9399999995</v>
      </c>
      <c r="I37" s="20">
        <v>8795081.9399999995</v>
      </c>
      <c r="J37" s="20">
        <f t="shared" ref="J37:J40" si="7">+I37-E37</f>
        <v>8421081.9399999995</v>
      </c>
    </row>
    <row r="38" spans="1:10" ht="12" customHeight="1" x14ac:dyDescent="0.2">
      <c r="A38" s="14"/>
      <c r="B38" s="263" t="s">
        <v>35</v>
      </c>
      <c r="C38" s="264"/>
      <c r="D38" s="265"/>
      <c r="E38" s="20">
        <v>978000</v>
      </c>
      <c r="F38" s="20"/>
      <c r="G38" s="20">
        <f t="shared" si="6"/>
        <v>978000</v>
      </c>
      <c r="H38" s="20">
        <v>256895.28</v>
      </c>
      <c r="I38" s="20">
        <v>256895.28</v>
      </c>
      <c r="J38" s="20">
        <f t="shared" si="7"/>
        <v>-721104.72</v>
      </c>
    </row>
    <row r="39" spans="1:10" ht="12" customHeight="1" x14ac:dyDescent="0.2">
      <c r="A39" s="14"/>
      <c r="B39" s="263" t="s">
        <v>29</v>
      </c>
      <c r="C39" s="264"/>
      <c r="D39" s="265"/>
      <c r="E39" s="20">
        <v>0</v>
      </c>
      <c r="F39" s="20">
        <v>36523494.890000001</v>
      </c>
      <c r="G39" s="20">
        <f t="shared" si="6"/>
        <v>36523494.890000001</v>
      </c>
      <c r="H39" s="20">
        <v>22984533</v>
      </c>
      <c r="I39" s="20">
        <v>22984533</v>
      </c>
      <c r="J39" s="20">
        <f t="shared" si="7"/>
        <v>22984533</v>
      </c>
    </row>
    <row r="40" spans="1:10" ht="12" customHeight="1" x14ac:dyDescent="0.2">
      <c r="A40" s="14"/>
      <c r="B40" s="263" t="s">
        <v>30</v>
      </c>
      <c r="C40" s="264"/>
      <c r="D40" s="265"/>
      <c r="E40" s="20">
        <v>47020295.689999998</v>
      </c>
      <c r="F40" s="20">
        <v>1368855.67</v>
      </c>
      <c r="G40" s="20">
        <f t="shared" si="6"/>
        <v>48389151.359999999</v>
      </c>
      <c r="H40" s="20">
        <v>21846140.140000001</v>
      </c>
      <c r="I40" s="20">
        <v>21846140.140000001</v>
      </c>
      <c r="J40" s="20">
        <f t="shared" si="7"/>
        <v>-25174155.549999997</v>
      </c>
    </row>
    <row r="41" spans="1:10" ht="12" customHeight="1" x14ac:dyDescent="0.2">
      <c r="A41" s="14"/>
      <c r="B41" s="263"/>
      <c r="C41" s="264"/>
      <c r="D41" s="265"/>
      <c r="E41" s="20"/>
      <c r="F41" s="20"/>
      <c r="G41" s="20"/>
      <c r="H41" s="20"/>
      <c r="I41" s="20"/>
      <c r="J41" s="20"/>
    </row>
    <row r="42" spans="1:10" ht="12" customHeight="1" x14ac:dyDescent="0.2">
      <c r="A42" s="14"/>
      <c r="B42" s="21"/>
      <c r="C42" s="6"/>
      <c r="D42" s="34"/>
      <c r="E42" s="20"/>
      <c r="F42" s="20"/>
      <c r="G42" s="20"/>
      <c r="H42" s="20"/>
      <c r="I42" s="20"/>
      <c r="J42" s="20"/>
    </row>
    <row r="43" spans="1:10" ht="12" customHeight="1" x14ac:dyDescent="0.2">
      <c r="A43" s="14"/>
      <c r="B43" s="21"/>
      <c r="C43" s="255"/>
      <c r="D43" s="256"/>
      <c r="E43" s="20"/>
      <c r="F43" s="20"/>
      <c r="G43" s="20"/>
      <c r="H43" s="20"/>
      <c r="I43" s="20"/>
      <c r="J43" s="20"/>
    </row>
    <row r="44" spans="1:10" ht="12" customHeight="1" x14ac:dyDescent="0.2">
      <c r="A44" s="14"/>
      <c r="B44" s="21"/>
      <c r="C44" s="6"/>
      <c r="D44" s="34"/>
      <c r="E44" s="20"/>
      <c r="F44" s="20"/>
      <c r="G44" s="20"/>
      <c r="H44" s="20"/>
      <c r="I44" s="20"/>
      <c r="J44" s="20"/>
    </row>
    <row r="45" spans="1:10" ht="12" customHeight="1" x14ac:dyDescent="0.2">
      <c r="A45" s="14"/>
      <c r="B45" s="21"/>
      <c r="C45" s="6"/>
      <c r="D45" s="34"/>
      <c r="E45" s="20"/>
      <c r="F45" s="20"/>
      <c r="G45" s="20"/>
      <c r="H45" s="20"/>
      <c r="I45" s="20"/>
      <c r="J45" s="20"/>
    </row>
    <row r="46" spans="1:10" ht="12" customHeight="1" x14ac:dyDescent="0.2">
      <c r="A46" s="14"/>
      <c r="B46" s="21"/>
      <c r="C46" s="255"/>
      <c r="D46" s="256"/>
      <c r="E46" s="20"/>
      <c r="F46" s="20"/>
      <c r="G46" s="20"/>
      <c r="H46" s="20"/>
      <c r="I46" s="20"/>
      <c r="J46" s="20"/>
    </row>
    <row r="47" spans="1:10" ht="12" customHeight="1" x14ac:dyDescent="0.2">
      <c r="A47" s="14"/>
      <c r="B47" s="21"/>
      <c r="C47" s="255"/>
      <c r="D47" s="256"/>
      <c r="E47" s="20"/>
      <c r="F47" s="20"/>
      <c r="G47" s="20"/>
      <c r="H47" s="20"/>
      <c r="I47" s="20"/>
      <c r="J47" s="20"/>
    </row>
    <row r="48" spans="1:10" ht="12" customHeight="1" x14ac:dyDescent="0.2">
      <c r="A48" s="14"/>
      <c r="B48" s="21"/>
      <c r="C48" s="6"/>
      <c r="D48" s="34"/>
      <c r="E48" s="20"/>
      <c r="F48" s="20"/>
      <c r="G48" s="35"/>
      <c r="H48" s="20"/>
      <c r="I48" s="20"/>
      <c r="J48" s="35"/>
    </row>
    <row r="49" spans="1:11" ht="12" customHeight="1" x14ac:dyDescent="0.2">
      <c r="A49" s="14"/>
      <c r="B49" s="36"/>
      <c r="C49" s="37"/>
      <c r="D49" s="34"/>
      <c r="E49" s="33"/>
      <c r="F49" s="33"/>
      <c r="G49" s="33"/>
      <c r="H49" s="33"/>
      <c r="I49" s="33"/>
      <c r="J49" s="33"/>
    </row>
    <row r="50" spans="1:11" ht="12" customHeight="1" x14ac:dyDescent="0.2">
      <c r="A50" s="14"/>
      <c r="B50" s="36"/>
      <c r="C50" s="255"/>
      <c r="D50" s="256"/>
      <c r="E50" s="20"/>
      <c r="F50" s="20"/>
      <c r="G50" s="20"/>
      <c r="H50" s="20"/>
      <c r="I50" s="20"/>
      <c r="J50" s="20"/>
    </row>
    <row r="51" spans="1:11" ht="12" customHeight="1" x14ac:dyDescent="0.2">
      <c r="A51" s="14"/>
      <c r="B51" s="21"/>
      <c r="C51" s="255"/>
      <c r="D51" s="256"/>
      <c r="E51" s="20"/>
      <c r="F51" s="20"/>
      <c r="G51" s="20"/>
      <c r="H51" s="20"/>
      <c r="I51" s="20"/>
      <c r="J51" s="20"/>
    </row>
    <row r="52" spans="1:11" ht="12" customHeight="1" x14ac:dyDescent="0.2">
      <c r="A52" s="14"/>
      <c r="B52" s="21"/>
      <c r="C52" s="255"/>
      <c r="D52" s="256"/>
      <c r="E52" s="20"/>
      <c r="F52" s="20"/>
      <c r="G52" s="20"/>
      <c r="H52" s="20"/>
      <c r="I52" s="20"/>
      <c r="J52" s="20"/>
    </row>
    <row r="53" spans="1:11" s="43" customFormat="1" ht="12" customHeight="1" x14ac:dyDescent="0.2">
      <c r="A53" s="4"/>
      <c r="B53" s="38"/>
      <c r="C53" s="39"/>
      <c r="D53" s="40"/>
      <c r="E53" s="41"/>
      <c r="F53" s="41"/>
      <c r="G53" s="41"/>
      <c r="H53" s="41"/>
      <c r="I53" s="41"/>
      <c r="J53" s="41"/>
      <c r="K53" s="42"/>
    </row>
    <row r="54" spans="1:11" ht="12" customHeight="1" x14ac:dyDescent="0.2">
      <c r="A54" s="14"/>
      <c r="B54" s="36"/>
      <c r="C54" s="44"/>
      <c r="D54" s="34"/>
      <c r="E54" s="33"/>
      <c r="F54" s="33"/>
      <c r="G54" s="33"/>
      <c r="H54" s="33"/>
      <c r="I54" s="33"/>
      <c r="J54" s="33"/>
    </row>
    <row r="55" spans="1:11" ht="12" customHeight="1" x14ac:dyDescent="0.2">
      <c r="A55" s="14"/>
      <c r="B55" s="21"/>
      <c r="C55" s="255"/>
      <c r="D55" s="256"/>
      <c r="E55" s="20"/>
      <c r="F55" s="20"/>
      <c r="G55" s="20"/>
      <c r="H55" s="20"/>
      <c r="I55" s="20"/>
      <c r="J55" s="20"/>
    </row>
    <row r="56" spans="1:11" ht="12" customHeight="1" x14ac:dyDescent="0.2">
      <c r="A56" s="14"/>
      <c r="B56" s="23"/>
      <c r="C56" s="24"/>
      <c r="D56" s="25"/>
      <c r="E56" s="27"/>
      <c r="F56" s="27"/>
      <c r="G56" s="27"/>
      <c r="H56" s="27"/>
      <c r="I56" s="27"/>
      <c r="J56" s="27"/>
    </row>
    <row r="57" spans="1:11" ht="12" customHeight="1" x14ac:dyDescent="0.2">
      <c r="A57" s="4"/>
      <c r="B57" s="45"/>
      <c r="C57" s="46"/>
      <c r="D57" s="47" t="s">
        <v>32</v>
      </c>
      <c r="E57" s="48">
        <f>+E36+E37+E39+E40+E43+E46+E47+E49+E54</f>
        <v>53746194.689999998</v>
      </c>
      <c r="F57" s="49">
        <f t="shared" ref="F57" si="8">+F36+F37+F39+F40+F43+F46+F47+F49+F54</f>
        <v>53059584.420000002</v>
      </c>
      <c r="G57" s="49">
        <f>+G36+G37+G38+G39+G40+G43+G46+G47+G49+G54</f>
        <v>107783779.11</v>
      </c>
      <c r="H57" s="49">
        <f>+H36+H37+H38+H39+H40+H43+H46+H47+H49+H54</f>
        <v>56060923.670000002</v>
      </c>
      <c r="I57" s="49">
        <f>+I36+I37+I38+I39+I40+I43+I46+I47+I49+I54</f>
        <v>56060923.670000002</v>
      </c>
      <c r="J57" s="257">
        <f>IF(I57&gt;E57,I57-E57,0)</f>
        <v>2314728.9800000042</v>
      </c>
    </row>
    <row r="58" spans="1:11" x14ac:dyDescent="0.2">
      <c r="A58" s="14"/>
      <c r="B58" s="50" t="s">
        <v>36</v>
      </c>
      <c r="C58" s="51"/>
      <c r="D58" s="51"/>
      <c r="E58" s="51"/>
      <c r="F58" s="52"/>
      <c r="G58" s="52"/>
      <c r="H58" s="259" t="s">
        <v>33</v>
      </c>
      <c r="I58" s="260"/>
      <c r="J58" s="258"/>
    </row>
    <row r="59" spans="1:11" x14ac:dyDescent="0.2">
      <c r="A59" s="14"/>
      <c r="B59" s="251"/>
      <c r="C59" s="251"/>
      <c r="D59" s="251"/>
      <c r="E59" s="251"/>
      <c r="F59" s="251"/>
      <c r="G59" s="251"/>
      <c r="H59" s="251"/>
      <c r="I59" s="251"/>
      <c r="J59" s="251"/>
    </row>
    <row r="60" spans="1:11" x14ac:dyDescent="0.2">
      <c r="B60" s="50" t="s">
        <v>37</v>
      </c>
      <c r="C60" s="50"/>
      <c r="D60" s="50"/>
      <c r="E60" s="50"/>
      <c r="F60" s="50"/>
      <c r="G60" s="50"/>
      <c r="H60" s="50"/>
      <c r="I60" s="50"/>
      <c r="J60" s="50"/>
    </row>
    <row r="61" spans="1:11" x14ac:dyDescent="0.2">
      <c r="B61" s="1"/>
      <c r="C61" s="1"/>
      <c r="D61" s="1"/>
      <c r="E61" s="1"/>
      <c r="F61" s="1"/>
      <c r="G61" s="1"/>
      <c r="H61" s="1"/>
      <c r="I61" s="1"/>
      <c r="J61" s="1"/>
    </row>
    <row r="62" spans="1:11" x14ac:dyDescent="0.2">
      <c r="B62" s="1"/>
      <c r="C62" s="1"/>
      <c r="D62" s="1"/>
      <c r="E62" s="1"/>
      <c r="F62" s="1"/>
      <c r="G62" s="1"/>
      <c r="H62" s="1"/>
      <c r="I62" s="1"/>
      <c r="J62" s="1"/>
    </row>
    <row r="64" spans="1:11" x14ac:dyDescent="0.2">
      <c r="D64" s="53"/>
      <c r="H64" s="252"/>
      <c r="I64" s="252"/>
      <c r="J64" s="252"/>
    </row>
    <row r="65" spans="4:13" x14ac:dyDescent="0.2">
      <c r="D65" s="54" t="s">
        <v>38</v>
      </c>
      <c r="E65" s="55"/>
      <c r="F65" s="56"/>
      <c r="G65" s="56"/>
      <c r="H65" s="253" t="s">
        <v>39</v>
      </c>
      <c r="I65" s="253"/>
      <c r="J65" s="253"/>
      <c r="K65" s="57"/>
      <c r="L65" s="57"/>
      <c r="M65" s="57"/>
    </row>
    <row r="66" spans="4:13" ht="12" customHeight="1" x14ac:dyDescent="0.2">
      <c r="D66" s="54" t="s">
        <v>40</v>
      </c>
      <c r="E66" s="55"/>
      <c r="F66" s="58"/>
      <c r="G66" s="58"/>
      <c r="H66" s="254" t="s">
        <v>414</v>
      </c>
      <c r="I66" s="254"/>
      <c r="J66" s="254"/>
      <c r="K66" s="59"/>
      <c r="L66" s="59"/>
      <c r="M66" s="59"/>
    </row>
  </sheetData>
  <mergeCells count="48">
    <mergeCell ref="B1:J1"/>
    <mergeCell ref="D2:J2"/>
    <mergeCell ref="B3:J3"/>
    <mergeCell ref="E5:K5"/>
    <mergeCell ref="B7:D9"/>
    <mergeCell ref="E7:I7"/>
    <mergeCell ref="J7:J8"/>
    <mergeCell ref="C22:D22"/>
    <mergeCell ref="B11:D11"/>
    <mergeCell ref="B12:D12"/>
    <mergeCell ref="B13:D13"/>
    <mergeCell ref="B14:D14"/>
    <mergeCell ref="B15:D15"/>
    <mergeCell ref="C16:D16"/>
    <mergeCell ref="C17:D17"/>
    <mergeCell ref="B18:D18"/>
    <mergeCell ref="C19:D19"/>
    <mergeCell ref="C20:D20"/>
    <mergeCell ref="C21:D21"/>
    <mergeCell ref="B23:D23"/>
    <mergeCell ref="B24:D24"/>
    <mergeCell ref="B25:D25"/>
    <mergeCell ref="B26:D26"/>
    <mergeCell ref="J28:J29"/>
    <mergeCell ref="H29:I29"/>
    <mergeCell ref="C46:D46"/>
    <mergeCell ref="B31:D33"/>
    <mergeCell ref="E31:I31"/>
    <mergeCell ref="J31:J32"/>
    <mergeCell ref="B35:D35"/>
    <mergeCell ref="B36:D36"/>
    <mergeCell ref="B37:D37"/>
    <mergeCell ref="B38:D38"/>
    <mergeCell ref="B39:D39"/>
    <mergeCell ref="B40:D40"/>
    <mergeCell ref="B41:D41"/>
    <mergeCell ref="C43:D43"/>
    <mergeCell ref="B59:J59"/>
    <mergeCell ref="H64:J64"/>
    <mergeCell ref="H65:J65"/>
    <mergeCell ref="H66:J66"/>
    <mergeCell ref="C47:D47"/>
    <mergeCell ref="C50:D50"/>
    <mergeCell ref="C51:D51"/>
    <mergeCell ref="C52:D52"/>
    <mergeCell ref="C55:D55"/>
    <mergeCell ref="J57:J58"/>
    <mergeCell ref="H58:I58"/>
  </mergeCells>
  <printOptions horizontalCentered="1"/>
  <pageMargins left="0.70866141732283472" right="0.70866141732283472" top="0.74803149606299213" bottom="0.74803149606299213" header="0.31496062992125984" footer="0.31496062992125984"/>
  <pageSetup paperSize="9" scale="60" orientation="landscape" r:id="rId1"/>
  <headerFooter>
    <oddFooter>&amp;R1</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51"/>
  <sheetViews>
    <sheetView view="pageLayout" topLeftCell="B32" zoomScaleNormal="100" workbookViewId="0">
      <selection activeCell="L55" sqref="L55"/>
    </sheetView>
  </sheetViews>
  <sheetFormatPr baseColWidth="10" defaultRowHeight="12.75" x14ac:dyDescent="0.2"/>
  <cols>
    <col min="1" max="1" width="16.42578125" style="1" customWidth="1"/>
    <col min="2" max="3" width="3.7109375" style="2" customWidth="1"/>
    <col min="4" max="4" width="29.42578125" style="2" customWidth="1"/>
    <col min="5" max="5" width="12.7109375" style="2" customWidth="1"/>
    <col min="6" max="6" width="14.42578125" style="2" customWidth="1"/>
    <col min="7" max="7" width="12.42578125" style="2" customWidth="1"/>
    <col min="8" max="8" width="14.42578125" style="2" customWidth="1"/>
    <col min="9" max="9" width="13.7109375" style="2" customWidth="1"/>
    <col min="10" max="10" width="15" style="2" customWidth="1"/>
    <col min="11" max="11" width="14.140625" style="2" customWidth="1"/>
    <col min="12" max="12" width="13.5703125" style="2" customWidth="1"/>
    <col min="13" max="13" width="13.7109375" style="2" customWidth="1"/>
    <col min="14" max="14" width="14.5703125" style="2" customWidth="1"/>
    <col min="15" max="15" width="14.140625" style="2" customWidth="1"/>
    <col min="16" max="16" width="14.5703125" style="1" customWidth="1"/>
    <col min="17" max="17" width="14" style="2" customWidth="1"/>
    <col min="18" max="16384" width="11.42578125" style="2"/>
  </cols>
  <sheetData>
    <row r="1" spans="2:17" ht="6" customHeight="1" x14ac:dyDescent="0.2">
      <c r="B1" s="271"/>
      <c r="C1" s="271"/>
      <c r="D1" s="271"/>
      <c r="E1" s="271"/>
      <c r="F1" s="271"/>
      <c r="G1" s="271"/>
      <c r="H1" s="271"/>
      <c r="I1" s="271"/>
      <c r="J1" s="271"/>
      <c r="K1" s="271"/>
      <c r="L1" s="271"/>
      <c r="M1" s="271"/>
      <c r="N1" s="271"/>
      <c r="O1" s="271"/>
    </row>
    <row r="2" spans="2:17" ht="13.5" customHeight="1" x14ac:dyDescent="0.2">
      <c r="B2" s="271" t="s">
        <v>195</v>
      </c>
      <c r="C2" s="271"/>
      <c r="D2" s="271"/>
      <c r="E2" s="271"/>
      <c r="F2" s="271"/>
      <c r="G2" s="271"/>
      <c r="H2" s="271"/>
      <c r="I2" s="271"/>
      <c r="J2" s="271"/>
      <c r="K2" s="271"/>
      <c r="L2" s="271"/>
      <c r="M2" s="271"/>
      <c r="N2" s="271"/>
      <c r="O2" s="271"/>
    </row>
    <row r="3" spans="2:17" ht="20.25" customHeight="1" x14ac:dyDescent="0.2">
      <c r="B3" s="271" t="s">
        <v>408</v>
      </c>
      <c r="C3" s="271"/>
      <c r="D3" s="271"/>
      <c r="E3" s="271"/>
      <c r="F3" s="271"/>
      <c r="G3" s="271"/>
      <c r="H3" s="271"/>
      <c r="I3" s="271"/>
      <c r="J3" s="271"/>
      <c r="K3" s="271"/>
      <c r="L3" s="271"/>
      <c r="M3" s="271"/>
      <c r="N3" s="271"/>
      <c r="O3" s="271"/>
    </row>
    <row r="4" spans="2:17" s="1" customFormat="1" ht="8.25" customHeight="1" x14ac:dyDescent="0.2">
      <c r="B4" s="172"/>
      <c r="C4" s="172"/>
      <c r="D4" s="172"/>
      <c r="E4" s="172"/>
      <c r="F4" s="172"/>
      <c r="G4" s="172"/>
      <c r="H4" s="172"/>
      <c r="I4" s="172"/>
      <c r="J4" s="172"/>
      <c r="K4" s="172"/>
      <c r="L4" s="172"/>
      <c r="M4" s="172"/>
      <c r="N4" s="172"/>
      <c r="O4" s="172"/>
    </row>
    <row r="5" spans="2:17" s="1" customFormat="1" ht="24" customHeight="1" x14ac:dyDescent="0.2">
      <c r="D5" s="9" t="s">
        <v>43</v>
      </c>
      <c r="E5" s="185" t="s">
        <v>3</v>
      </c>
      <c r="F5" s="185"/>
      <c r="G5" s="127"/>
      <c r="H5" s="185"/>
      <c r="I5" s="185"/>
      <c r="J5" s="185"/>
      <c r="K5" s="185"/>
      <c r="L5" s="74"/>
      <c r="M5" s="74"/>
      <c r="N5" s="173"/>
      <c r="O5" s="172"/>
    </row>
    <row r="6" spans="2:17" s="1" customFormat="1" ht="8.25" customHeight="1" x14ac:dyDescent="0.2">
      <c r="B6" s="172"/>
      <c r="C6" s="172"/>
      <c r="D6" s="172"/>
      <c r="E6" s="172"/>
      <c r="F6" s="172"/>
      <c r="G6" s="172"/>
      <c r="H6" s="172"/>
      <c r="I6" s="172"/>
      <c r="J6" s="172"/>
      <c r="K6" s="172"/>
      <c r="L6" s="172"/>
      <c r="M6" s="172"/>
      <c r="N6" s="172"/>
      <c r="O6" s="172"/>
    </row>
    <row r="7" spans="2:17" ht="15" customHeight="1" x14ac:dyDescent="0.2">
      <c r="B7" s="277" t="s">
        <v>196</v>
      </c>
      <c r="C7" s="340"/>
      <c r="D7" s="278"/>
      <c r="E7" s="347" t="s">
        <v>197</v>
      </c>
      <c r="F7" s="186"/>
      <c r="G7" s="347" t="s">
        <v>198</v>
      </c>
      <c r="H7" s="350" t="s">
        <v>45</v>
      </c>
      <c r="I7" s="351"/>
      <c r="J7" s="351"/>
      <c r="K7" s="351"/>
      <c r="L7" s="351"/>
      <c r="M7" s="351"/>
      <c r="N7" s="352"/>
      <c r="O7" s="275" t="s">
        <v>46</v>
      </c>
      <c r="P7" s="345" t="s">
        <v>199</v>
      </c>
      <c r="Q7" s="346"/>
    </row>
    <row r="8" spans="2:17" ht="38.25" x14ac:dyDescent="0.2">
      <c r="B8" s="279"/>
      <c r="C8" s="341"/>
      <c r="D8" s="280"/>
      <c r="E8" s="348"/>
      <c r="F8" s="187" t="s">
        <v>200</v>
      </c>
      <c r="G8" s="348"/>
      <c r="H8" s="60" t="s">
        <v>47</v>
      </c>
      <c r="I8" s="60" t="s">
        <v>48</v>
      </c>
      <c r="J8" s="60" t="s">
        <v>9</v>
      </c>
      <c r="K8" s="60" t="s">
        <v>49</v>
      </c>
      <c r="L8" s="60" t="s">
        <v>10</v>
      </c>
      <c r="M8" s="60" t="s">
        <v>50</v>
      </c>
      <c r="N8" s="60" t="s">
        <v>51</v>
      </c>
      <c r="O8" s="275"/>
      <c r="P8" s="188" t="s">
        <v>201</v>
      </c>
      <c r="Q8" s="188" t="s">
        <v>202</v>
      </c>
    </row>
    <row r="9" spans="2:17" ht="15.75" customHeight="1" x14ac:dyDescent="0.2">
      <c r="B9" s="281"/>
      <c r="C9" s="342"/>
      <c r="D9" s="282"/>
      <c r="E9" s="349"/>
      <c r="F9" s="189"/>
      <c r="G9" s="349"/>
      <c r="H9" s="60">
        <v>1</v>
      </c>
      <c r="I9" s="60">
        <v>2</v>
      </c>
      <c r="J9" s="60" t="s">
        <v>52</v>
      </c>
      <c r="K9" s="60">
        <v>4</v>
      </c>
      <c r="L9" s="60">
        <v>5</v>
      </c>
      <c r="M9" s="60">
        <v>6</v>
      </c>
      <c r="N9" s="60">
        <v>7</v>
      </c>
      <c r="O9" s="60" t="s">
        <v>53</v>
      </c>
      <c r="P9" s="190" t="s">
        <v>203</v>
      </c>
      <c r="Q9" s="190" t="s">
        <v>204</v>
      </c>
    </row>
    <row r="10" spans="2:17" ht="15" customHeight="1" x14ac:dyDescent="0.2">
      <c r="B10" s="336"/>
      <c r="C10" s="327"/>
      <c r="D10" s="337"/>
      <c r="E10" s="174"/>
      <c r="F10" s="174"/>
      <c r="G10" s="175"/>
      <c r="H10" s="175"/>
      <c r="I10" s="175"/>
      <c r="J10" s="175"/>
      <c r="K10" s="175"/>
      <c r="L10" s="175"/>
      <c r="M10" s="175"/>
      <c r="N10" s="175"/>
      <c r="O10" s="175"/>
      <c r="P10" s="191"/>
      <c r="Q10" s="192"/>
    </row>
    <row r="11" spans="2:17" x14ac:dyDescent="0.2">
      <c r="B11" s="61"/>
      <c r="C11" s="334"/>
      <c r="D11" s="335"/>
      <c r="E11" s="177"/>
      <c r="F11" s="177"/>
      <c r="G11" s="177">
        <f>+G12+G13</f>
        <v>401</v>
      </c>
      <c r="H11" s="193">
        <f>+H12</f>
        <v>18373240.449999999</v>
      </c>
      <c r="I11" s="193">
        <f t="shared" ref="I11:N11" si="0">+I12</f>
        <v>16010416.220000001</v>
      </c>
      <c r="J11" s="193">
        <f t="shared" si="0"/>
        <v>34383656.670000002</v>
      </c>
      <c r="K11" s="193">
        <f t="shared" si="0"/>
        <v>17038109.280000001</v>
      </c>
      <c r="L11" s="193">
        <f t="shared" si="0"/>
        <v>15654309.279999999</v>
      </c>
      <c r="M11" s="193">
        <f t="shared" si="0"/>
        <v>15654309.279999999</v>
      </c>
      <c r="N11" s="193">
        <f t="shared" si="0"/>
        <v>15654309.279999999</v>
      </c>
      <c r="O11" s="193">
        <f>J11-L11</f>
        <v>18729347.390000001</v>
      </c>
      <c r="P11" s="194">
        <f>L11/H11</f>
        <v>0.85201678618427923</v>
      </c>
      <c r="Q11" s="195">
        <f>L11/J11</f>
        <v>0.45528343393617299</v>
      </c>
    </row>
    <row r="12" spans="2:17" x14ac:dyDescent="0.2">
      <c r="B12" s="61"/>
      <c r="C12" s="161"/>
      <c r="D12" s="62" t="s">
        <v>205</v>
      </c>
      <c r="E12" s="174" t="s">
        <v>206</v>
      </c>
      <c r="F12" s="174" t="s">
        <v>207</v>
      </c>
      <c r="G12" s="196" t="s">
        <v>208</v>
      </c>
      <c r="H12" s="197">
        <v>18373240.449999999</v>
      </c>
      <c r="I12" s="197">
        <v>16010416.220000001</v>
      </c>
      <c r="J12" s="197">
        <f>+H12+I12</f>
        <v>34383656.670000002</v>
      </c>
      <c r="K12" s="197">
        <v>17038109.280000001</v>
      </c>
      <c r="L12" s="197">
        <v>15654309.279999999</v>
      </c>
      <c r="M12" s="197">
        <v>15654309.279999999</v>
      </c>
      <c r="N12" s="197">
        <v>15654309.279999999</v>
      </c>
      <c r="O12" s="197">
        <v>15654309.279999999</v>
      </c>
      <c r="P12" s="194">
        <f t="shared" ref="P12:P28" si="1">L12/H12</f>
        <v>0.85201678618427923</v>
      </c>
      <c r="Q12" s="195">
        <f t="shared" ref="Q12:Q28" si="2">L12/J12</f>
        <v>0.45528343393617299</v>
      </c>
    </row>
    <row r="13" spans="2:17" x14ac:dyDescent="0.2">
      <c r="B13" s="61"/>
      <c r="C13" s="161"/>
      <c r="D13" s="62"/>
      <c r="E13" s="174"/>
      <c r="F13" s="174"/>
      <c r="G13" s="196"/>
      <c r="H13" s="198"/>
      <c r="I13" s="198"/>
      <c r="J13" s="198"/>
      <c r="K13" s="198"/>
      <c r="L13" s="198"/>
      <c r="M13" s="198"/>
      <c r="N13" s="198"/>
      <c r="O13" s="198">
        <f t="shared" ref="O13:O39" si="3">+H13-L13</f>
        <v>0</v>
      </c>
      <c r="P13" s="194"/>
      <c r="Q13" s="195"/>
    </row>
    <row r="14" spans="2:17" x14ac:dyDescent="0.2">
      <c r="B14" s="61"/>
      <c r="C14" s="334"/>
      <c r="D14" s="335"/>
      <c r="E14" s="177"/>
      <c r="F14" s="177"/>
      <c r="G14" s="177">
        <v>201</v>
      </c>
      <c r="H14" s="193">
        <f t="shared" ref="H14:M14" si="4">+H15</f>
        <v>26542364.449999999</v>
      </c>
      <c r="I14" s="193">
        <f t="shared" si="4"/>
        <v>29187046.16</v>
      </c>
      <c r="J14" s="193">
        <f t="shared" si="4"/>
        <v>55729410.609999999</v>
      </c>
      <c r="K14" s="193">
        <f t="shared" si="4"/>
        <v>29756625.210000001</v>
      </c>
      <c r="L14" s="193">
        <f t="shared" si="4"/>
        <v>26939365.649999999</v>
      </c>
      <c r="M14" s="199">
        <f t="shared" si="4"/>
        <v>26939365.649999999</v>
      </c>
      <c r="N14" s="199">
        <f t="shared" ref="N14" si="5">SUM(N15:N22)</f>
        <v>26939365.649999999</v>
      </c>
      <c r="O14" s="193">
        <f>J14-L14</f>
        <v>28790044.960000001</v>
      </c>
      <c r="P14" s="194">
        <f t="shared" si="1"/>
        <v>1.014957265798526</v>
      </c>
      <c r="Q14" s="195">
        <f t="shared" si="2"/>
        <v>0.48339584709632727</v>
      </c>
    </row>
    <row r="15" spans="2:17" ht="12.75" customHeight="1" x14ac:dyDescent="0.2">
      <c r="B15" s="61"/>
      <c r="C15" s="200"/>
      <c r="D15" s="200" t="s">
        <v>209</v>
      </c>
      <c r="E15" s="175"/>
      <c r="F15" s="200" t="s">
        <v>209</v>
      </c>
      <c r="G15" s="196" t="s">
        <v>210</v>
      </c>
      <c r="H15" s="198">
        <v>26542364.449999999</v>
      </c>
      <c r="I15" s="198">
        <v>29187046.16</v>
      </c>
      <c r="J15" s="198">
        <f>H15+I15</f>
        <v>55729410.609999999</v>
      </c>
      <c r="K15" s="198">
        <v>29756625.210000001</v>
      </c>
      <c r="L15" s="198">
        <v>26939365.649999999</v>
      </c>
      <c r="M15" s="198">
        <v>26939365.649999999</v>
      </c>
      <c r="N15" s="198">
        <v>26939365.649999999</v>
      </c>
      <c r="O15" s="198">
        <f>J15-L15</f>
        <v>28790044.960000001</v>
      </c>
      <c r="P15" s="194">
        <f t="shared" si="1"/>
        <v>1.014957265798526</v>
      </c>
      <c r="Q15" s="195">
        <f t="shared" si="2"/>
        <v>0.48339584709632727</v>
      </c>
    </row>
    <row r="16" spans="2:17" x14ac:dyDescent="0.2">
      <c r="B16" s="61"/>
      <c r="C16" s="161"/>
      <c r="D16" s="62"/>
      <c r="E16" s="174"/>
      <c r="F16" s="174"/>
      <c r="G16" s="196"/>
      <c r="H16" s="198"/>
      <c r="I16" s="198"/>
      <c r="J16" s="198"/>
      <c r="K16" s="198"/>
      <c r="L16" s="198"/>
      <c r="M16" s="198"/>
      <c r="N16" s="198"/>
      <c r="O16" s="198">
        <f t="shared" si="3"/>
        <v>0</v>
      </c>
      <c r="P16" s="194"/>
      <c r="Q16" s="195"/>
    </row>
    <row r="17" spans="2:17" x14ac:dyDescent="0.2">
      <c r="B17" s="61"/>
      <c r="C17" s="161"/>
      <c r="D17" s="62"/>
      <c r="E17" s="174"/>
      <c r="F17" s="174"/>
      <c r="G17" s="175"/>
      <c r="H17" s="198"/>
      <c r="I17" s="198"/>
      <c r="J17" s="198"/>
      <c r="K17" s="198"/>
      <c r="L17" s="198"/>
      <c r="M17" s="198"/>
      <c r="N17" s="198"/>
      <c r="O17" s="198">
        <f t="shared" si="3"/>
        <v>0</v>
      </c>
      <c r="P17" s="194"/>
      <c r="Q17" s="195"/>
    </row>
    <row r="18" spans="2:17" x14ac:dyDescent="0.2">
      <c r="B18" s="61"/>
      <c r="C18" s="161"/>
      <c r="D18" s="62"/>
      <c r="E18" s="174"/>
      <c r="F18" s="174"/>
      <c r="G18" s="175"/>
      <c r="H18" s="198"/>
      <c r="I18" s="198"/>
      <c r="J18" s="198"/>
      <c r="K18" s="198"/>
      <c r="L18" s="198"/>
      <c r="M18" s="198"/>
      <c r="N18" s="198"/>
      <c r="O18" s="198">
        <f t="shared" si="3"/>
        <v>0</v>
      </c>
      <c r="P18" s="194"/>
      <c r="Q18" s="195"/>
    </row>
    <row r="19" spans="2:17" x14ac:dyDescent="0.2">
      <c r="B19" s="61"/>
      <c r="C19" s="161"/>
      <c r="D19" s="62"/>
      <c r="E19" s="174"/>
      <c r="F19" s="174"/>
      <c r="G19" s="175"/>
      <c r="H19" s="198"/>
      <c r="I19" s="198"/>
      <c r="J19" s="198"/>
      <c r="K19" s="198"/>
      <c r="L19" s="198"/>
      <c r="M19" s="198"/>
      <c r="N19" s="198"/>
      <c r="O19" s="198">
        <f t="shared" si="3"/>
        <v>0</v>
      </c>
      <c r="P19" s="194"/>
      <c r="Q19" s="195"/>
    </row>
    <row r="20" spans="2:17" x14ac:dyDescent="0.2">
      <c r="B20" s="61"/>
      <c r="C20" s="161"/>
      <c r="D20" s="62"/>
      <c r="E20" s="174"/>
      <c r="F20" s="174"/>
      <c r="G20" s="175"/>
      <c r="H20" s="198"/>
      <c r="I20" s="198"/>
      <c r="J20" s="198"/>
      <c r="K20" s="198"/>
      <c r="L20" s="198"/>
      <c r="M20" s="198"/>
      <c r="N20" s="198"/>
      <c r="O20" s="198">
        <f t="shared" si="3"/>
        <v>0</v>
      </c>
      <c r="P20" s="194"/>
      <c r="Q20" s="195"/>
    </row>
    <row r="21" spans="2:17" x14ac:dyDescent="0.2">
      <c r="B21" s="61"/>
      <c r="C21" s="161"/>
      <c r="D21" s="62"/>
      <c r="E21" s="174"/>
      <c r="F21" s="174"/>
      <c r="G21" s="175"/>
      <c r="H21" s="198"/>
      <c r="I21" s="198"/>
      <c r="J21" s="198"/>
      <c r="K21" s="198"/>
      <c r="L21" s="198"/>
      <c r="M21" s="198"/>
      <c r="N21" s="198"/>
      <c r="O21" s="198">
        <f t="shared" si="3"/>
        <v>0</v>
      </c>
      <c r="P21" s="194"/>
      <c r="Q21" s="195"/>
    </row>
    <row r="22" spans="2:17" x14ac:dyDescent="0.2">
      <c r="B22" s="61"/>
      <c r="C22" s="161"/>
      <c r="D22" s="62"/>
      <c r="E22" s="174"/>
      <c r="F22" s="174"/>
      <c r="G22" s="175"/>
      <c r="H22" s="198"/>
      <c r="I22" s="198"/>
      <c r="J22" s="198"/>
      <c r="K22" s="198"/>
      <c r="L22" s="198"/>
      <c r="M22" s="198"/>
      <c r="N22" s="198"/>
      <c r="O22" s="198">
        <f t="shared" si="3"/>
        <v>0</v>
      </c>
      <c r="P22" s="194"/>
      <c r="Q22" s="195"/>
    </row>
    <row r="23" spans="2:17" x14ac:dyDescent="0.2">
      <c r="B23" s="61"/>
      <c r="C23" s="334"/>
      <c r="D23" s="335"/>
      <c r="E23" s="177">
        <f>SUM(E24:E26)</f>
        <v>0</v>
      </c>
      <c r="F23" s="177"/>
      <c r="G23" s="177">
        <v>101</v>
      </c>
      <c r="H23" s="193">
        <f>+H24</f>
        <v>7927116.9299999997</v>
      </c>
      <c r="I23" s="193">
        <f t="shared" ref="I23:L23" si="6">+I24</f>
        <v>6623576.8300000001</v>
      </c>
      <c r="J23" s="193">
        <f t="shared" si="6"/>
        <v>14550693.76</v>
      </c>
      <c r="K23" s="193">
        <f t="shared" si="6"/>
        <v>4547232.29</v>
      </c>
      <c r="L23" s="193">
        <f t="shared" si="6"/>
        <v>4405232.29</v>
      </c>
      <c r="M23" s="199">
        <f>+M24</f>
        <v>4405232.29</v>
      </c>
      <c r="N23" s="199">
        <f t="shared" ref="N23" si="7">SUM(N24:N26)</f>
        <v>4405232.29</v>
      </c>
      <c r="O23" s="193">
        <f>J23-L23</f>
        <v>10145461.469999999</v>
      </c>
      <c r="P23" s="194">
        <f t="shared" si="1"/>
        <v>0.55571682982604875</v>
      </c>
      <c r="Q23" s="195">
        <f t="shared" si="2"/>
        <v>0.30275067035704006</v>
      </c>
    </row>
    <row r="24" spans="2:17" x14ac:dyDescent="0.2">
      <c r="B24" s="61"/>
      <c r="C24" s="161"/>
      <c r="D24" s="200" t="s">
        <v>211</v>
      </c>
      <c r="E24" s="175" t="s">
        <v>212</v>
      </c>
      <c r="F24" s="174" t="s">
        <v>211</v>
      </c>
      <c r="G24" s="196" t="s">
        <v>213</v>
      </c>
      <c r="H24" s="198">
        <v>7927116.9299999997</v>
      </c>
      <c r="I24" s="198">
        <v>6623576.8300000001</v>
      </c>
      <c r="J24" s="198">
        <f>H24+I24</f>
        <v>14550693.76</v>
      </c>
      <c r="K24" s="198">
        <v>4547232.29</v>
      </c>
      <c r="L24" s="198">
        <v>4405232.29</v>
      </c>
      <c r="M24" s="198">
        <v>4405232.29</v>
      </c>
      <c r="N24" s="198">
        <v>4405232.29</v>
      </c>
      <c r="O24" s="198">
        <f>J24-L24</f>
        <v>10145461.469999999</v>
      </c>
      <c r="P24" s="194">
        <f t="shared" si="1"/>
        <v>0.55571682982604875</v>
      </c>
      <c r="Q24" s="195">
        <f t="shared" si="2"/>
        <v>0.30275067035704006</v>
      </c>
    </row>
    <row r="25" spans="2:17" x14ac:dyDescent="0.2">
      <c r="B25" s="61"/>
      <c r="C25" s="161"/>
      <c r="D25" s="62"/>
      <c r="E25" s="174"/>
      <c r="F25" s="174"/>
      <c r="G25" s="175"/>
      <c r="H25" s="198"/>
      <c r="I25" s="198"/>
      <c r="J25" s="198"/>
      <c r="K25" s="198"/>
      <c r="L25" s="198"/>
      <c r="M25" s="198"/>
      <c r="N25" s="198"/>
      <c r="O25" s="198">
        <f t="shared" si="3"/>
        <v>0</v>
      </c>
      <c r="P25" s="194"/>
      <c r="Q25" s="195"/>
    </row>
    <row r="26" spans="2:17" x14ac:dyDescent="0.2">
      <c r="B26" s="61"/>
      <c r="C26" s="161"/>
      <c r="D26" s="62"/>
      <c r="E26" s="174"/>
      <c r="F26" s="174"/>
      <c r="G26" s="175"/>
      <c r="H26" s="198"/>
      <c r="I26" s="198"/>
      <c r="J26" s="198"/>
      <c r="K26" s="198"/>
      <c r="L26" s="198"/>
      <c r="M26" s="198"/>
      <c r="N26" s="198"/>
      <c r="O26" s="198">
        <f t="shared" si="3"/>
        <v>0</v>
      </c>
      <c r="P26" s="194"/>
      <c r="Q26" s="195"/>
    </row>
    <row r="27" spans="2:17" x14ac:dyDescent="0.2">
      <c r="B27" s="61"/>
      <c r="C27" s="334"/>
      <c r="D27" s="335"/>
      <c r="E27" s="177">
        <f>SUM(E28:E29)</f>
        <v>0</v>
      </c>
      <c r="F27" s="177"/>
      <c r="G27" s="177">
        <f>SUM(G28:G29)</f>
        <v>301</v>
      </c>
      <c r="H27" s="193">
        <f>+H28</f>
        <v>1881472.86</v>
      </c>
      <c r="I27" s="193">
        <f t="shared" ref="I27:M27" si="8">+I28</f>
        <v>1238545.21</v>
      </c>
      <c r="J27" s="193">
        <f t="shared" si="8"/>
        <v>3120018.0700000003</v>
      </c>
      <c r="K27" s="193">
        <f t="shared" si="8"/>
        <v>1227388.43</v>
      </c>
      <c r="L27" s="193">
        <f t="shared" si="8"/>
        <v>1227388.43</v>
      </c>
      <c r="M27" s="193">
        <f t="shared" si="8"/>
        <v>1227388.43</v>
      </c>
      <c r="N27" s="199">
        <f t="shared" ref="N27" si="9">SUM(N28:N29)</f>
        <v>1227388.43</v>
      </c>
      <c r="O27" s="193">
        <f>J27-L27</f>
        <v>1892629.6400000004</v>
      </c>
      <c r="P27" s="194">
        <f t="shared" si="1"/>
        <v>0.652355107583109</v>
      </c>
      <c r="Q27" s="195">
        <f t="shared" si="2"/>
        <v>0.3933914491719594</v>
      </c>
    </row>
    <row r="28" spans="2:17" x14ac:dyDescent="0.2">
      <c r="B28" s="61"/>
      <c r="C28" s="161"/>
      <c r="D28" s="62" t="s">
        <v>214</v>
      </c>
      <c r="E28" s="174"/>
      <c r="F28" s="174" t="s">
        <v>214</v>
      </c>
      <c r="G28" s="175">
        <v>301</v>
      </c>
      <c r="H28" s="198">
        <v>1881472.86</v>
      </c>
      <c r="I28" s="198">
        <v>1238545.21</v>
      </c>
      <c r="J28" s="198">
        <f>H28+I28</f>
        <v>3120018.0700000003</v>
      </c>
      <c r="K28" s="198">
        <v>1227388.43</v>
      </c>
      <c r="L28" s="198">
        <v>1227388.43</v>
      </c>
      <c r="M28" s="198">
        <v>1227388.43</v>
      </c>
      <c r="N28" s="198">
        <v>1227388.43</v>
      </c>
      <c r="O28" s="198">
        <f>J28-L28</f>
        <v>1892629.6400000004</v>
      </c>
      <c r="P28" s="194">
        <f t="shared" si="1"/>
        <v>0.652355107583109</v>
      </c>
      <c r="Q28" s="195">
        <f t="shared" si="2"/>
        <v>0.3933914491719594</v>
      </c>
    </row>
    <row r="29" spans="2:17" x14ac:dyDescent="0.2">
      <c r="B29" s="61"/>
      <c r="C29" s="161"/>
      <c r="D29" s="62"/>
      <c r="E29" s="174"/>
      <c r="F29" s="174"/>
      <c r="G29" s="175"/>
      <c r="H29" s="175"/>
      <c r="I29" s="175"/>
      <c r="J29" s="175"/>
      <c r="K29" s="175"/>
      <c r="L29" s="175"/>
      <c r="M29" s="175"/>
      <c r="N29" s="175"/>
      <c r="O29" s="175">
        <f t="shared" si="3"/>
        <v>0</v>
      </c>
      <c r="P29" s="194"/>
      <c r="Q29" s="195"/>
    </row>
    <row r="30" spans="2:17" x14ac:dyDescent="0.2">
      <c r="B30" s="61"/>
      <c r="C30" s="334"/>
      <c r="D30" s="335"/>
      <c r="E30" s="177">
        <f>SUM(E31:E34)</f>
        <v>0</v>
      </c>
      <c r="F30" s="177"/>
      <c r="G30" s="177">
        <f>SUM(G31:G34)</f>
        <v>0</v>
      </c>
      <c r="H30" s="178"/>
      <c r="I30" s="177"/>
      <c r="J30" s="177"/>
      <c r="K30" s="177"/>
      <c r="L30" s="177">
        <f t="shared" ref="L30:N30" si="10">SUM(L31:L34)</f>
        <v>0</v>
      </c>
      <c r="M30" s="177"/>
      <c r="N30" s="177">
        <f t="shared" si="10"/>
        <v>0</v>
      </c>
      <c r="O30" s="178">
        <f t="shared" si="3"/>
        <v>0</v>
      </c>
      <c r="P30" s="194"/>
      <c r="Q30" s="195"/>
    </row>
    <row r="31" spans="2:17" x14ac:dyDescent="0.2">
      <c r="B31" s="61"/>
      <c r="C31" s="161"/>
      <c r="D31" s="62"/>
      <c r="E31" s="174"/>
      <c r="F31" s="174"/>
      <c r="G31" s="175"/>
      <c r="H31" s="175"/>
      <c r="I31" s="175"/>
      <c r="J31" s="175"/>
      <c r="K31" s="175"/>
      <c r="L31" s="175"/>
      <c r="M31" s="175"/>
      <c r="N31" s="175"/>
      <c r="O31" s="175">
        <f t="shared" si="3"/>
        <v>0</v>
      </c>
      <c r="P31" s="194"/>
      <c r="Q31" s="195"/>
    </row>
    <row r="32" spans="2:17" x14ac:dyDescent="0.2">
      <c r="B32" s="61"/>
      <c r="C32" s="161"/>
      <c r="D32" s="62"/>
      <c r="E32" s="174"/>
      <c r="F32" s="174"/>
      <c r="G32" s="175"/>
      <c r="H32" s="175"/>
      <c r="I32" s="175"/>
      <c r="J32" s="175"/>
      <c r="K32" s="175"/>
      <c r="L32" s="175"/>
      <c r="M32" s="175"/>
      <c r="N32" s="175"/>
      <c r="O32" s="175">
        <f t="shared" si="3"/>
        <v>0</v>
      </c>
      <c r="P32" s="194"/>
      <c r="Q32" s="195"/>
    </row>
    <row r="33" spans="1:17" x14ac:dyDescent="0.2">
      <c r="B33" s="61"/>
      <c r="C33" s="161"/>
      <c r="D33" s="62"/>
      <c r="E33" s="174"/>
      <c r="F33" s="174"/>
      <c r="G33" s="175"/>
      <c r="H33" s="175"/>
      <c r="I33" s="175"/>
      <c r="J33" s="175"/>
      <c r="K33" s="175"/>
      <c r="L33" s="175"/>
      <c r="M33" s="175"/>
      <c r="N33" s="175"/>
      <c r="O33" s="175">
        <f t="shared" si="3"/>
        <v>0</v>
      </c>
      <c r="P33" s="194"/>
      <c r="Q33" s="195"/>
    </row>
    <row r="34" spans="1:17" x14ac:dyDescent="0.2">
      <c r="B34" s="61"/>
      <c r="C34" s="161"/>
      <c r="D34" s="62"/>
      <c r="E34" s="174"/>
      <c r="F34" s="174"/>
      <c r="G34" s="175"/>
      <c r="H34" s="175"/>
      <c r="I34" s="175"/>
      <c r="J34" s="175"/>
      <c r="K34" s="175"/>
      <c r="L34" s="175"/>
      <c r="M34" s="175"/>
      <c r="N34" s="175"/>
      <c r="O34" s="175">
        <f t="shared" si="3"/>
        <v>0</v>
      </c>
      <c r="P34" s="194"/>
      <c r="Q34" s="195"/>
    </row>
    <row r="35" spans="1:17" x14ac:dyDescent="0.2">
      <c r="B35" s="61"/>
      <c r="C35" s="334"/>
      <c r="D35" s="335"/>
      <c r="E35" s="177">
        <f>SUM(E36)</f>
        <v>0</v>
      </c>
      <c r="F35" s="177"/>
      <c r="G35" s="177">
        <f>SUM(G36)</f>
        <v>0</v>
      </c>
      <c r="H35" s="178"/>
      <c r="I35" s="177"/>
      <c r="J35" s="177"/>
      <c r="K35" s="177"/>
      <c r="L35" s="177">
        <f t="shared" ref="L35:N35" si="11">SUM(L36)</f>
        <v>0</v>
      </c>
      <c r="M35" s="177"/>
      <c r="N35" s="177">
        <f t="shared" si="11"/>
        <v>0</v>
      </c>
      <c r="O35" s="178">
        <f t="shared" si="3"/>
        <v>0</v>
      </c>
      <c r="P35" s="194"/>
      <c r="Q35" s="195"/>
    </row>
    <row r="36" spans="1:17" x14ac:dyDescent="0.2">
      <c r="B36" s="61"/>
      <c r="C36" s="161"/>
      <c r="D36" s="62"/>
      <c r="E36" s="174"/>
      <c r="F36" s="174"/>
      <c r="G36" s="175"/>
      <c r="H36" s="175"/>
      <c r="I36" s="175"/>
      <c r="J36" s="175"/>
      <c r="K36" s="175"/>
      <c r="L36" s="175"/>
      <c r="M36" s="175"/>
      <c r="N36" s="175"/>
      <c r="O36" s="175">
        <f t="shared" si="3"/>
        <v>0</v>
      </c>
      <c r="P36" s="194"/>
      <c r="Q36" s="195"/>
    </row>
    <row r="37" spans="1:17" ht="15" customHeight="1" x14ac:dyDescent="0.2">
      <c r="B37" s="336"/>
      <c r="C37" s="327"/>
      <c r="D37" s="337"/>
      <c r="E37" s="174"/>
      <c r="F37" s="174"/>
      <c r="G37" s="175"/>
      <c r="H37" s="175"/>
      <c r="I37" s="175"/>
      <c r="J37" s="175"/>
      <c r="K37" s="175"/>
      <c r="L37" s="175"/>
      <c r="M37" s="175"/>
      <c r="N37" s="175"/>
      <c r="O37" s="175">
        <f t="shared" si="3"/>
        <v>0</v>
      </c>
      <c r="P37" s="194"/>
      <c r="Q37" s="195"/>
    </row>
    <row r="38" spans="1:17" ht="15" customHeight="1" x14ac:dyDescent="0.2">
      <c r="B38" s="336"/>
      <c r="C38" s="327"/>
      <c r="D38" s="337"/>
      <c r="E38" s="174"/>
      <c r="F38" s="174"/>
      <c r="G38" s="175"/>
      <c r="H38" s="175"/>
      <c r="I38" s="175"/>
      <c r="J38" s="175"/>
      <c r="K38" s="175"/>
      <c r="L38" s="175"/>
      <c r="M38" s="175"/>
      <c r="N38" s="175"/>
      <c r="O38" s="175">
        <f t="shared" si="3"/>
        <v>0</v>
      </c>
      <c r="P38" s="194"/>
      <c r="Q38" s="195"/>
    </row>
    <row r="39" spans="1:17" ht="15.75" customHeight="1" x14ac:dyDescent="0.2">
      <c r="B39" s="336"/>
      <c r="C39" s="327"/>
      <c r="D39" s="337"/>
      <c r="E39" s="174"/>
      <c r="F39" s="174"/>
      <c r="G39" s="175"/>
      <c r="H39" s="175"/>
      <c r="I39" s="175"/>
      <c r="J39" s="175"/>
      <c r="K39" s="175"/>
      <c r="L39" s="175"/>
      <c r="M39" s="175"/>
      <c r="N39" s="175"/>
      <c r="O39" s="175">
        <f t="shared" si="3"/>
        <v>0</v>
      </c>
      <c r="P39" s="194"/>
      <c r="Q39" s="195"/>
    </row>
    <row r="40" spans="1:17" x14ac:dyDescent="0.2">
      <c r="B40" s="179"/>
      <c r="C40" s="180"/>
      <c r="D40" s="181"/>
      <c r="E40" s="182"/>
      <c r="F40" s="182"/>
      <c r="G40" s="183"/>
      <c r="H40" s="183"/>
      <c r="I40" s="183"/>
      <c r="J40" s="183"/>
      <c r="K40" s="183"/>
      <c r="L40" s="183"/>
      <c r="M40" s="183"/>
      <c r="N40" s="183"/>
      <c r="O40" s="183"/>
      <c r="P40" s="194"/>
      <c r="Q40" s="195"/>
    </row>
    <row r="41" spans="1:17" s="43" customFormat="1" x14ac:dyDescent="0.2">
      <c r="A41" s="42"/>
      <c r="B41" s="97"/>
      <c r="C41" s="338" t="s">
        <v>57</v>
      </c>
      <c r="D41" s="339"/>
      <c r="E41" s="201">
        <v>0</v>
      </c>
      <c r="F41" s="201">
        <v>0</v>
      </c>
      <c r="G41" s="201">
        <v>0</v>
      </c>
      <c r="H41" s="202">
        <f>H11+H14+H23+H27</f>
        <v>54724194.689999998</v>
      </c>
      <c r="I41" s="202">
        <f t="shared" ref="I41:O41" si="12">I11+I14+I23+I27</f>
        <v>53059584.420000002</v>
      </c>
      <c r="J41" s="202">
        <f t="shared" si="12"/>
        <v>107783779.11000001</v>
      </c>
      <c r="K41" s="202">
        <f t="shared" si="12"/>
        <v>52569355.210000001</v>
      </c>
      <c r="L41" s="202">
        <f t="shared" si="12"/>
        <v>48226295.649999999</v>
      </c>
      <c r="M41" s="202">
        <f t="shared" si="12"/>
        <v>48226295.649999999</v>
      </c>
      <c r="N41" s="202">
        <f t="shared" si="12"/>
        <v>48226295.649999999</v>
      </c>
      <c r="O41" s="202">
        <f t="shared" si="12"/>
        <v>59557483.460000001</v>
      </c>
      <c r="P41" s="343"/>
      <c r="Q41" s="344"/>
    </row>
    <row r="42" spans="1:17" x14ac:dyDescent="0.2">
      <c r="B42" s="1"/>
      <c r="C42" s="1"/>
      <c r="D42" s="1"/>
      <c r="E42" s="1"/>
      <c r="F42" s="1"/>
      <c r="G42" s="1"/>
      <c r="H42" s="1"/>
      <c r="I42" s="1"/>
      <c r="J42" s="1"/>
      <c r="K42" s="1"/>
      <c r="L42" s="1"/>
      <c r="M42" s="1"/>
      <c r="N42" s="1"/>
      <c r="O42" s="1"/>
    </row>
    <row r="43" spans="1:17" x14ac:dyDescent="0.2">
      <c r="B43" s="50" t="s">
        <v>36</v>
      </c>
      <c r="G43" s="1"/>
      <c r="H43" s="1"/>
      <c r="I43" s="1"/>
      <c r="J43" s="1"/>
      <c r="K43" s="1"/>
      <c r="L43" s="1"/>
      <c r="M43" s="1"/>
      <c r="N43" s="1"/>
      <c r="O43" s="1"/>
    </row>
    <row r="49" spans="4:15" x14ac:dyDescent="0.2">
      <c r="D49" s="252"/>
      <c r="E49" s="252"/>
      <c r="H49" s="135"/>
      <c r="I49" s="135"/>
      <c r="J49" s="135"/>
      <c r="K49" s="252"/>
      <c r="L49" s="252"/>
      <c r="M49" s="252"/>
      <c r="N49" s="252"/>
      <c r="O49" s="135"/>
    </row>
    <row r="50" spans="4:15" x14ac:dyDescent="0.2">
      <c r="D50" s="254" t="s">
        <v>38</v>
      </c>
      <c r="E50" s="254"/>
      <c r="H50" s="136"/>
      <c r="I50" s="136"/>
      <c r="J50" s="136"/>
      <c r="K50" s="314" t="s">
        <v>39</v>
      </c>
      <c r="L50" s="314"/>
      <c r="M50" s="314"/>
      <c r="N50" s="314"/>
      <c r="O50" s="136"/>
    </row>
    <row r="51" spans="4:15" x14ac:dyDescent="0.2">
      <c r="D51" s="254" t="s">
        <v>40</v>
      </c>
      <c r="E51" s="254"/>
      <c r="H51" s="203"/>
      <c r="I51" s="203"/>
      <c r="J51" s="203"/>
      <c r="K51" s="314" t="s">
        <v>414</v>
      </c>
      <c r="L51" s="314"/>
      <c r="M51" s="314"/>
      <c r="N51" s="314"/>
      <c r="O51" s="203"/>
    </row>
  </sheetData>
  <mergeCells count="27">
    <mergeCell ref="C27:D27"/>
    <mergeCell ref="B1:O1"/>
    <mergeCell ref="B2:O2"/>
    <mergeCell ref="B3:O3"/>
    <mergeCell ref="B7:D9"/>
    <mergeCell ref="E7:E9"/>
    <mergeCell ref="G7:G9"/>
    <mergeCell ref="H7:N7"/>
    <mergeCell ref="O7:O8"/>
    <mergeCell ref="P7:Q7"/>
    <mergeCell ref="B10:D10"/>
    <mergeCell ref="C11:D11"/>
    <mergeCell ref="C14:D14"/>
    <mergeCell ref="C23:D23"/>
    <mergeCell ref="D51:E51"/>
    <mergeCell ref="K51:N51"/>
    <mergeCell ref="C30:D30"/>
    <mergeCell ref="C35:D35"/>
    <mergeCell ref="B37:D37"/>
    <mergeCell ref="B38:D38"/>
    <mergeCell ref="B39:D39"/>
    <mergeCell ref="C41:D41"/>
    <mergeCell ref="P41:Q41"/>
    <mergeCell ref="D49:E49"/>
    <mergeCell ref="K49:N49"/>
    <mergeCell ref="D50:E50"/>
    <mergeCell ref="K50:N50"/>
  </mergeCells>
  <dataValidations disablePrompts="1" count="1">
    <dataValidation allowBlank="1" showInputMessage="1" showErrorMessage="1" prompt="Valor absoluto y/o relativo que registren los indicadores con relación a su meta anual correspondiente al programa, proyecto o actividad que se trate. (DOF 9-dic-09)" sqref="P7"/>
  </dataValidations>
  <printOptions horizontalCentered="1"/>
  <pageMargins left="0.70866141732283472" right="0.70866141732283472" top="0.74803149606299213" bottom="0.74803149606299213" header="0.31496062992125984" footer="0.31496062992125984"/>
  <pageSetup paperSize="9" scale="55" orientation="landscape" r:id="rId1"/>
  <headerFooter>
    <oddFooter>&amp;R2</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6"/>
  <sheetViews>
    <sheetView topLeftCell="X61" workbookViewId="0">
      <selection activeCell="AC79" sqref="AC79"/>
    </sheetView>
  </sheetViews>
  <sheetFormatPr baseColWidth="10" defaultRowHeight="15" x14ac:dyDescent="0.25"/>
  <cols>
    <col min="1" max="1" width="35.5703125" style="229" customWidth="1"/>
    <col min="2" max="2" width="8" style="229" customWidth="1"/>
    <col min="3" max="3" width="18.5703125" style="229" customWidth="1"/>
    <col min="4" max="4" width="27.85546875" style="229" customWidth="1"/>
    <col min="5" max="5" width="22" style="229" customWidth="1"/>
    <col min="6" max="6" width="46.42578125" style="229" customWidth="1"/>
    <col min="7" max="7" width="3.5703125" style="229" customWidth="1"/>
    <col min="8" max="11" width="4.85546875" style="229" customWidth="1"/>
    <col min="12" max="12" width="22.85546875" style="229" customWidth="1"/>
    <col min="13" max="13" width="16" style="229" customWidth="1"/>
    <col min="14" max="14" width="12" style="229" customWidth="1"/>
    <col min="15" max="15" width="12.5703125" style="229" customWidth="1"/>
    <col min="16" max="16" width="12.7109375" style="229" customWidth="1"/>
    <col min="17" max="21" width="4.7109375" style="229" customWidth="1"/>
    <col min="22" max="22" width="8.7109375" style="229" customWidth="1"/>
    <col min="23" max="23" width="38.7109375" style="229" customWidth="1"/>
    <col min="24" max="24" width="64" style="229" customWidth="1"/>
    <col min="25" max="25" width="13.5703125" style="231" customWidth="1"/>
    <col min="26" max="26" width="14.28515625" style="231" customWidth="1"/>
    <col min="27" max="27" width="9.140625" style="231" customWidth="1"/>
    <col min="28" max="28" width="8.5703125" style="229" customWidth="1"/>
    <col min="29" max="29" width="9.5703125" style="229" customWidth="1"/>
    <col min="30" max="256" width="11.42578125" style="204"/>
    <col min="257" max="257" width="35.5703125" style="204" customWidth="1"/>
    <col min="258" max="258" width="14.28515625" style="204" customWidth="1"/>
    <col min="259" max="259" width="18.5703125" style="204" customWidth="1"/>
    <col min="260" max="260" width="27.85546875" style="204" customWidth="1"/>
    <col min="261" max="261" width="22" style="204" customWidth="1"/>
    <col min="262" max="262" width="46.42578125" style="204" customWidth="1"/>
    <col min="263" max="267" width="4.85546875" style="204" customWidth="1"/>
    <col min="268" max="268" width="33" style="204" customWidth="1"/>
    <col min="269" max="269" width="21.140625" style="204" customWidth="1"/>
    <col min="270" max="270" width="12" style="204" customWidth="1"/>
    <col min="271" max="271" width="21.85546875" style="204" bestFit="1" customWidth="1"/>
    <col min="272" max="272" width="11.42578125" style="204"/>
    <col min="273" max="273" width="10" style="204" customWidth="1"/>
    <col min="274" max="276" width="11.42578125" style="204"/>
    <col min="277" max="277" width="11.28515625" style="204" customWidth="1"/>
    <col min="278" max="278" width="11.42578125" style="204"/>
    <col min="279" max="279" width="38.7109375" style="204" customWidth="1"/>
    <col min="280" max="280" width="64" style="204" customWidth="1"/>
    <col min="281" max="285" width="11.28515625" style="204" customWidth="1"/>
    <col min="286" max="512" width="11.42578125" style="204"/>
    <col min="513" max="513" width="35.5703125" style="204" customWidth="1"/>
    <col min="514" max="514" width="14.28515625" style="204" customWidth="1"/>
    <col min="515" max="515" width="18.5703125" style="204" customWidth="1"/>
    <col min="516" max="516" width="27.85546875" style="204" customWidth="1"/>
    <col min="517" max="517" width="22" style="204" customWidth="1"/>
    <col min="518" max="518" width="46.42578125" style="204" customWidth="1"/>
    <col min="519" max="523" width="4.85546875" style="204" customWidth="1"/>
    <col min="524" max="524" width="33" style="204" customWidth="1"/>
    <col min="525" max="525" width="21.140625" style="204" customWidth="1"/>
    <col min="526" max="526" width="12" style="204" customWidth="1"/>
    <col min="527" max="527" width="21.85546875" style="204" bestFit="1" customWidth="1"/>
    <col min="528" max="528" width="11.42578125" style="204"/>
    <col min="529" max="529" width="10" style="204" customWidth="1"/>
    <col min="530" max="532" width="11.42578125" style="204"/>
    <col min="533" max="533" width="11.28515625" style="204" customWidth="1"/>
    <col min="534" max="534" width="11.42578125" style="204"/>
    <col min="535" max="535" width="38.7109375" style="204" customWidth="1"/>
    <col min="536" max="536" width="64" style="204" customWidth="1"/>
    <col min="537" max="541" width="11.28515625" style="204" customWidth="1"/>
    <col min="542" max="768" width="11.42578125" style="204"/>
    <col min="769" max="769" width="35.5703125" style="204" customWidth="1"/>
    <col min="770" max="770" width="14.28515625" style="204" customWidth="1"/>
    <col min="771" max="771" width="18.5703125" style="204" customWidth="1"/>
    <col min="772" max="772" width="27.85546875" style="204" customWidth="1"/>
    <col min="773" max="773" width="22" style="204" customWidth="1"/>
    <col min="774" max="774" width="46.42578125" style="204" customWidth="1"/>
    <col min="775" max="779" width="4.85546875" style="204" customWidth="1"/>
    <col min="780" max="780" width="33" style="204" customWidth="1"/>
    <col min="781" max="781" width="21.140625" style="204" customWidth="1"/>
    <col min="782" max="782" width="12" style="204" customWidth="1"/>
    <col min="783" max="783" width="21.85546875" style="204" bestFit="1" customWidth="1"/>
    <col min="784" max="784" width="11.42578125" style="204"/>
    <col min="785" max="785" width="10" style="204" customWidth="1"/>
    <col min="786" max="788" width="11.42578125" style="204"/>
    <col min="789" max="789" width="11.28515625" style="204" customWidth="1"/>
    <col min="790" max="790" width="11.42578125" style="204"/>
    <col min="791" max="791" width="38.7109375" style="204" customWidth="1"/>
    <col min="792" max="792" width="64" style="204" customWidth="1"/>
    <col min="793" max="797" width="11.28515625" style="204" customWidth="1"/>
    <col min="798" max="1024" width="11.42578125" style="204"/>
    <col min="1025" max="1025" width="35.5703125" style="204" customWidth="1"/>
    <col min="1026" max="1026" width="14.28515625" style="204" customWidth="1"/>
    <col min="1027" max="1027" width="18.5703125" style="204" customWidth="1"/>
    <col min="1028" max="1028" width="27.85546875" style="204" customWidth="1"/>
    <col min="1029" max="1029" width="22" style="204" customWidth="1"/>
    <col min="1030" max="1030" width="46.42578125" style="204" customWidth="1"/>
    <col min="1031" max="1035" width="4.85546875" style="204" customWidth="1"/>
    <col min="1036" max="1036" width="33" style="204" customWidth="1"/>
    <col min="1037" max="1037" width="21.140625" style="204" customWidth="1"/>
    <col min="1038" max="1038" width="12" style="204" customWidth="1"/>
    <col min="1039" max="1039" width="21.85546875" style="204" bestFit="1" customWidth="1"/>
    <col min="1040" max="1040" width="11.42578125" style="204"/>
    <col min="1041" max="1041" width="10" style="204" customWidth="1"/>
    <col min="1042" max="1044" width="11.42578125" style="204"/>
    <col min="1045" max="1045" width="11.28515625" style="204" customWidth="1"/>
    <col min="1046" max="1046" width="11.42578125" style="204"/>
    <col min="1047" max="1047" width="38.7109375" style="204" customWidth="1"/>
    <col min="1048" max="1048" width="64" style="204" customWidth="1"/>
    <col min="1049" max="1053" width="11.28515625" style="204" customWidth="1"/>
    <col min="1054" max="1280" width="11.42578125" style="204"/>
    <col min="1281" max="1281" width="35.5703125" style="204" customWidth="1"/>
    <col min="1282" max="1282" width="14.28515625" style="204" customWidth="1"/>
    <col min="1283" max="1283" width="18.5703125" style="204" customWidth="1"/>
    <col min="1284" max="1284" width="27.85546875" style="204" customWidth="1"/>
    <col min="1285" max="1285" width="22" style="204" customWidth="1"/>
    <col min="1286" max="1286" width="46.42578125" style="204" customWidth="1"/>
    <col min="1287" max="1291" width="4.85546875" style="204" customWidth="1"/>
    <col min="1292" max="1292" width="33" style="204" customWidth="1"/>
    <col min="1293" max="1293" width="21.140625" style="204" customWidth="1"/>
    <col min="1294" max="1294" width="12" style="204" customWidth="1"/>
    <col min="1295" max="1295" width="21.85546875" style="204" bestFit="1" customWidth="1"/>
    <col min="1296" max="1296" width="11.42578125" style="204"/>
    <col min="1297" max="1297" width="10" style="204" customWidth="1"/>
    <col min="1298" max="1300" width="11.42578125" style="204"/>
    <col min="1301" max="1301" width="11.28515625" style="204" customWidth="1"/>
    <col min="1302" max="1302" width="11.42578125" style="204"/>
    <col min="1303" max="1303" width="38.7109375" style="204" customWidth="1"/>
    <col min="1304" max="1304" width="64" style="204" customWidth="1"/>
    <col min="1305" max="1309" width="11.28515625" style="204" customWidth="1"/>
    <col min="1310" max="1536" width="11.42578125" style="204"/>
    <col min="1537" max="1537" width="35.5703125" style="204" customWidth="1"/>
    <col min="1538" max="1538" width="14.28515625" style="204" customWidth="1"/>
    <col min="1539" max="1539" width="18.5703125" style="204" customWidth="1"/>
    <col min="1540" max="1540" width="27.85546875" style="204" customWidth="1"/>
    <col min="1541" max="1541" width="22" style="204" customWidth="1"/>
    <col min="1542" max="1542" width="46.42578125" style="204" customWidth="1"/>
    <col min="1543" max="1547" width="4.85546875" style="204" customWidth="1"/>
    <col min="1548" max="1548" width="33" style="204" customWidth="1"/>
    <col min="1549" max="1549" width="21.140625" style="204" customWidth="1"/>
    <col min="1550" max="1550" width="12" style="204" customWidth="1"/>
    <col min="1551" max="1551" width="21.85546875" style="204" bestFit="1" customWidth="1"/>
    <col min="1552" max="1552" width="11.42578125" style="204"/>
    <col min="1553" max="1553" width="10" style="204" customWidth="1"/>
    <col min="1554" max="1556" width="11.42578125" style="204"/>
    <col min="1557" max="1557" width="11.28515625" style="204" customWidth="1"/>
    <col min="1558" max="1558" width="11.42578125" style="204"/>
    <col min="1559" max="1559" width="38.7109375" style="204" customWidth="1"/>
    <col min="1560" max="1560" width="64" style="204" customWidth="1"/>
    <col min="1561" max="1565" width="11.28515625" style="204" customWidth="1"/>
    <col min="1566" max="1792" width="11.42578125" style="204"/>
    <col min="1793" max="1793" width="35.5703125" style="204" customWidth="1"/>
    <col min="1794" max="1794" width="14.28515625" style="204" customWidth="1"/>
    <col min="1795" max="1795" width="18.5703125" style="204" customWidth="1"/>
    <col min="1796" max="1796" width="27.85546875" style="204" customWidth="1"/>
    <col min="1797" max="1797" width="22" style="204" customWidth="1"/>
    <col min="1798" max="1798" width="46.42578125" style="204" customWidth="1"/>
    <col min="1799" max="1803" width="4.85546875" style="204" customWidth="1"/>
    <col min="1804" max="1804" width="33" style="204" customWidth="1"/>
    <col min="1805" max="1805" width="21.140625" style="204" customWidth="1"/>
    <col min="1806" max="1806" width="12" style="204" customWidth="1"/>
    <col min="1807" max="1807" width="21.85546875" style="204" bestFit="1" customWidth="1"/>
    <col min="1808" max="1808" width="11.42578125" style="204"/>
    <col min="1809" max="1809" width="10" style="204" customWidth="1"/>
    <col min="1810" max="1812" width="11.42578125" style="204"/>
    <col min="1813" max="1813" width="11.28515625" style="204" customWidth="1"/>
    <col min="1814" max="1814" width="11.42578125" style="204"/>
    <col min="1815" max="1815" width="38.7109375" style="204" customWidth="1"/>
    <col min="1816" max="1816" width="64" style="204" customWidth="1"/>
    <col min="1817" max="1821" width="11.28515625" style="204" customWidth="1"/>
    <col min="1822" max="2048" width="11.42578125" style="204"/>
    <col min="2049" max="2049" width="35.5703125" style="204" customWidth="1"/>
    <col min="2050" max="2050" width="14.28515625" style="204" customWidth="1"/>
    <col min="2051" max="2051" width="18.5703125" style="204" customWidth="1"/>
    <col min="2052" max="2052" width="27.85546875" style="204" customWidth="1"/>
    <col min="2053" max="2053" width="22" style="204" customWidth="1"/>
    <col min="2054" max="2054" width="46.42578125" style="204" customWidth="1"/>
    <col min="2055" max="2059" width="4.85546875" style="204" customWidth="1"/>
    <col min="2060" max="2060" width="33" style="204" customWidth="1"/>
    <col min="2061" max="2061" width="21.140625" style="204" customWidth="1"/>
    <col min="2062" max="2062" width="12" style="204" customWidth="1"/>
    <col min="2063" max="2063" width="21.85546875" style="204" bestFit="1" customWidth="1"/>
    <col min="2064" max="2064" width="11.42578125" style="204"/>
    <col min="2065" max="2065" width="10" style="204" customWidth="1"/>
    <col min="2066" max="2068" width="11.42578125" style="204"/>
    <col min="2069" max="2069" width="11.28515625" style="204" customWidth="1"/>
    <col min="2070" max="2070" width="11.42578125" style="204"/>
    <col min="2071" max="2071" width="38.7109375" style="204" customWidth="1"/>
    <col min="2072" max="2072" width="64" style="204" customWidth="1"/>
    <col min="2073" max="2077" width="11.28515625" style="204" customWidth="1"/>
    <col min="2078" max="2304" width="11.42578125" style="204"/>
    <col min="2305" max="2305" width="35.5703125" style="204" customWidth="1"/>
    <col min="2306" max="2306" width="14.28515625" style="204" customWidth="1"/>
    <col min="2307" max="2307" width="18.5703125" style="204" customWidth="1"/>
    <col min="2308" max="2308" width="27.85546875" style="204" customWidth="1"/>
    <col min="2309" max="2309" width="22" style="204" customWidth="1"/>
    <col min="2310" max="2310" width="46.42578125" style="204" customWidth="1"/>
    <col min="2311" max="2315" width="4.85546875" style="204" customWidth="1"/>
    <col min="2316" max="2316" width="33" style="204" customWidth="1"/>
    <col min="2317" max="2317" width="21.140625" style="204" customWidth="1"/>
    <col min="2318" max="2318" width="12" style="204" customWidth="1"/>
    <col min="2319" max="2319" width="21.85546875" style="204" bestFit="1" customWidth="1"/>
    <col min="2320" max="2320" width="11.42578125" style="204"/>
    <col min="2321" max="2321" width="10" style="204" customWidth="1"/>
    <col min="2322" max="2324" width="11.42578125" style="204"/>
    <col min="2325" max="2325" width="11.28515625" style="204" customWidth="1"/>
    <col min="2326" max="2326" width="11.42578125" style="204"/>
    <col min="2327" max="2327" width="38.7109375" style="204" customWidth="1"/>
    <col min="2328" max="2328" width="64" style="204" customWidth="1"/>
    <col min="2329" max="2333" width="11.28515625" style="204" customWidth="1"/>
    <col min="2334" max="2560" width="11.42578125" style="204"/>
    <col min="2561" max="2561" width="35.5703125" style="204" customWidth="1"/>
    <col min="2562" max="2562" width="14.28515625" style="204" customWidth="1"/>
    <col min="2563" max="2563" width="18.5703125" style="204" customWidth="1"/>
    <col min="2564" max="2564" width="27.85546875" style="204" customWidth="1"/>
    <col min="2565" max="2565" width="22" style="204" customWidth="1"/>
    <col min="2566" max="2566" width="46.42578125" style="204" customWidth="1"/>
    <col min="2567" max="2571" width="4.85546875" style="204" customWidth="1"/>
    <col min="2572" max="2572" width="33" style="204" customWidth="1"/>
    <col min="2573" max="2573" width="21.140625" style="204" customWidth="1"/>
    <col min="2574" max="2574" width="12" style="204" customWidth="1"/>
    <col min="2575" max="2575" width="21.85546875" style="204" bestFit="1" customWidth="1"/>
    <col min="2576" max="2576" width="11.42578125" style="204"/>
    <col min="2577" max="2577" width="10" style="204" customWidth="1"/>
    <col min="2578" max="2580" width="11.42578125" style="204"/>
    <col min="2581" max="2581" width="11.28515625" style="204" customWidth="1"/>
    <col min="2582" max="2582" width="11.42578125" style="204"/>
    <col min="2583" max="2583" width="38.7109375" style="204" customWidth="1"/>
    <col min="2584" max="2584" width="64" style="204" customWidth="1"/>
    <col min="2585" max="2589" width="11.28515625" style="204" customWidth="1"/>
    <col min="2590" max="2816" width="11.42578125" style="204"/>
    <col min="2817" max="2817" width="35.5703125" style="204" customWidth="1"/>
    <col min="2818" max="2818" width="14.28515625" style="204" customWidth="1"/>
    <col min="2819" max="2819" width="18.5703125" style="204" customWidth="1"/>
    <col min="2820" max="2820" width="27.85546875" style="204" customWidth="1"/>
    <col min="2821" max="2821" width="22" style="204" customWidth="1"/>
    <col min="2822" max="2822" width="46.42578125" style="204" customWidth="1"/>
    <col min="2823" max="2827" width="4.85546875" style="204" customWidth="1"/>
    <col min="2828" max="2828" width="33" style="204" customWidth="1"/>
    <col min="2829" max="2829" width="21.140625" style="204" customWidth="1"/>
    <col min="2830" max="2830" width="12" style="204" customWidth="1"/>
    <col min="2831" max="2831" width="21.85546875" style="204" bestFit="1" customWidth="1"/>
    <col min="2832" max="2832" width="11.42578125" style="204"/>
    <col min="2833" max="2833" width="10" style="204" customWidth="1"/>
    <col min="2834" max="2836" width="11.42578125" style="204"/>
    <col min="2837" max="2837" width="11.28515625" style="204" customWidth="1"/>
    <col min="2838" max="2838" width="11.42578125" style="204"/>
    <col min="2839" max="2839" width="38.7109375" style="204" customWidth="1"/>
    <col min="2840" max="2840" width="64" style="204" customWidth="1"/>
    <col min="2841" max="2845" width="11.28515625" style="204" customWidth="1"/>
    <col min="2846" max="3072" width="11.42578125" style="204"/>
    <col min="3073" max="3073" width="35.5703125" style="204" customWidth="1"/>
    <col min="3074" max="3074" width="14.28515625" style="204" customWidth="1"/>
    <col min="3075" max="3075" width="18.5703125" style="204" customWidth="1"/>
    <col min="3076" max="3076" width="27.85546875" style="204" customWidth="1"/>
    <col min="3077" max="3077" width="22" style="204" customWidth="1"/>
    <col min="3078" max="3078" width="46.42578125" style="204" customWidth="1"/>
    <col min="3079" max="3083" width="4.85546875" style="204" customWidth="1"/>
    <col min="3084" max="3084" width="33" style="204" customWidth="1"/>
    <col min="3085" max="3085" width="21.140625" style="204" customWidth="1"/>
    <col min="3086" max="3086" width="12" style="204" customWidth="1"/>
    <col min="3087" max="3087" width="21.85546875" style="204" bestFit="1" customWidth="1"/>
    <col min="3088" max="3088" width="11.42578125" style="204"/>
    <col min="3089" max="3089" width="10" style="204" customWidth="1"/>
    <col min="3090" max="3092" width="11.42578125" style="204"/>
    <col min="3093" max="3093" width="11.28515625" style="204" customWidth="1"/>
    <col min="3094" max="3094" width="11.42578125" style="204"/>
    <col min="3095" max="3095" width="38.7109375" style="204" customWidth="1"/>
    <col min="3096" max="3096" width="64" style="204" customWidth="1"/>
    <col min="3097" max="3101" width="11.28515625" style="204" customWidth="1"/>
    <col min="3102" max="3328" width="11.42578125" style="204"/>
    <col min="3329" max="3329" width="35.5703125" style="204" customWidth="1"/>
    <col min="3330" max="3330" width="14.28515625" style="204" customWidth="1"/>
    <col min="3331" max="3331" width="18.5703125" style="204" customWidth="1"/>
    <col min="3332" max="3332" width="27.85546875" style="204" customWidth="1"/>
    <col min="3333" max="3333" width="22" style="204" customWidth="1"/>
    <col min="3334" max="3334" width="46.42578125" style="204" customWidth="1"/>
    <col min="3335" max="3339" width="4.85546875" style="204" customWidth="1"/>
    <col min="3340" max="3340" width="33" style="204" customWidth="1"/>
    <col min="3341" max="3341" width="21.140625" style="204" customWidth="1"/>
    <col min="3342" max="3342" width="12" style="204" customWidth="1"/>
    <col min="3343" max="3343" width="21.85546875" style="204" bestFit="1" customWidth="1"/>
    <col min="3344" max="3344" width="11.42578125" style="204"/>
    <col min="3345" max="3345" width="10" style="204" customWidth="1"/>
    <col min="3346" max="3348" width="11.42578125" style="204"/>
    <col min="3349" max="3349" width="11.28515625" style="204" customWidth="1"/>
    <col min="3350" max="3350" width="11.42578125" style="204"/>
    <col min="3351" max="3351" width="38.7109375" style="204" customWidth="1"/>
    <col min="3352" max="3352" width="64" style="204" customWidth="1"/>
    <col min="3353" max="3357" width="11.28515625" style="204" customWidth="1"/>
    <col min="3358" max="3584" width="11.42578125" style="204"/>
    <col min="3585" max="3585" width="35.5703125" style="204" customWidth="1"/>
    <col min="3586" max="3586" width="14.28515625" style="204" customWidth="1"/>
    <col min="3587" max="3587" width="18.5703125" style="204" customWidth="1"/>
    <col min="3588" max="3588" width="27.85546875" style="204" customWidth="1"/>
    <col min="3589" max="3589" width="22" style="204" customWidth="1"/>
    <col min="3590" max="3590" width="46.42578125" style="204" customWidth="1"/>
    <col min="3591" max="3595" width="4.85546875" style="204" customWidth="1"/>
    <col min="3596" max="3596" width="33" style="204" customWidth="1"/>
    <col min="3597" max="3597" width="21.140625" style="204" customWidth="1"/>
    <col min="3598" max="3598" width="12" style="204" customWidth="1"/>
    <col min="3599" max="3599" width="21.85546875" style="204" bestFit="1" customWidth="1"/>
    <col min="3600" max="3600" width="11.42578125" style="204"/>
    <col min="3601" max="3601" width="10" style="204" customWidth="1"/>
    <col min="3602" max="3604" width="11.42578125" style="204"/>
    <col min="3605" max="3605" width="11.28515625" style="204" customWidth="1"/>
    <col min="3606" max="3606" width="11.42578125" style="204"/>
    <col min="3607" max="3607" width="38.7109375" style="204" customWidth="1"/>
    <col min="3608" max="3608" width="64" style="204" customWidth="1"/>
    <col min="3609" max="3613" width="11.28515625" style="204" customWidth="1"/>
    <col min="3614" max="3840" width="11.42578125" style="204"/>
    <col min="3841" max="3841" width="35.5703125" style="204" customWidth="1"/>
    <col min="3842" max="3842" width="14.28515625" style="204" customWidth="1"/>
    <col min="3843" max="3843" width="18.5703125" style="204" customWidth="1"/>
    <col min="3844" max="3844" width="27.85546875" style="204" customWidth="1"/>
    <col min="3845" max="3845" width="22" style="204" customWidth="1"/>
    <col min="3846" max="3846" width="46.42578125" style="204" customWidth="1"/>
    <col min="3847" max="3851" width="4.85546875" style="204" customWidth="1"/>
    <col min="3852" max="3852" width="33" style="204" customWidth="1"/>
    <col min="3853" max="3853" width="21.140625" style="204" customWidth="1"/>
    <col min="3854" max="3854" width="12" style="204" customWidth="1"/>
    <col min="3855" max="3855" width="21.85546875" style="204" bestFit="1" customWidth="1"/>
    <col min="3856" max="3856" width="11.42578125" style="204"/>
    <col min="3857" max="3857" width="10" style="204" customWidth="1"/>
    <col min="3858" max="3860" width="11.42578125" style="204"/>
    <col min="3861" max="3861" width="11.28515625" style="204" customWidth="1"/>
    <col min="3862" max="3862" width="11.42578125" style="204"/>
    <col min="3863" max="3863" width="38.7109375" style="204" customWidth="1"/>
    <col min="3864" max="3864" width="64" style="204" customWidth="1"/>
    <col min="3865" max="3869" width="11.28515625" style="204" customWidth="1"/>
    <col min="3870" max="4096" width="11.42578125" style="204"/>
    <col min="4097" max="4097" width="35.5703125" style="204" customWidth="1"/>
    <col min="4098" max="4098" width="14.28515625" style="204" customWidth="1"/>
    <col min="4099" max="4099" width="18.5703125" style="204" customWidth="1"/>
    <col min="4100" max="4100" width="27.85546875" style="204" customWidth="1"/>
    <col min="4101" max="4101" width="22" style="204" customWidth="1"/>
    <col min="4102" max="4102" width="46.42578125" style="204" customWidth="1"/>
    <col min="4103" max="4107" width="4.85546875" style="204" customWidth="1"/>
    <col min="4108" max="4108" width="33" style="204" customWidth="1"/>
    <col min="4109" max="4109" width="21.140625" style="204" customWidth="1"/>
    <col min="4110" max="4110" width="12" style="204" customWidth="1"/>
    <col min="4111" max="4111" width="21.85546875" style="204" bestFit="1" customWidth="1"/>
    <col min="4112" max="4112" width="11.42578125" style="204"/>
    <col min="4113" max="4113" width="10" style="204" customWidth="1"/>
    <col min="4114" max="4116" width="11.42578125" style="204"/>
    <col min="4117" max="4117" width="11.28515625" style="204" customWidth="1"/>
    <col min="4118" max="4118" width="11.42578125" style="204"/>
    <col min="4119" max="4119" width="38.7109375" style="204" customWidth="1"/>
    <col min="4120" max="4120" width="64" style="204" customWidth="1"/>
    <col min="4121" max="4125" width="11.28515625" style="204" customWidth="1"/>
    <col min="4126" max="4352" width="11.42578125" style="204"/>
    <col min="4353" max="4353" width="35.5703125" style="204" customWidth="1"/>
    <col min="4354" max="4354" width="14.28515625" style="204" customWidth="1"/>
    <col min="4355" max="4355" width="18.5703125" style="204" customWidth="1"/>
    <col min="4356" max="4356" width="27.85546875" style="204" customWidth="1"/>
    <col min="4357" max="4357" width="22" style="204" customWidth="1"/>
    <col min="4358" max="4358" width="46.42578125" style="204" customWidth="1"/>
    <col min="4359" max="4363" width="4.85546875" style="204" customWidth="1"/>
    <col min="4364" max="4364" width="33" style="204" customWidth="1"/>
    <col min="4365" max="4365" width="21.140625" style="204" customWidth="1"/>
    <col min="4366" max="4366" width="12" style="204" customWidth="1"/>
    <col min="4367" max="4367" width="21.85546875" style="204" bestFit="1" customWidth="1"/>
    <col min="4368" max="4368" width="11.42578125" style="204"/>
    <col min="4369" max="4369" width="10" style="204" customWidth="1"/>
    <col min="4370" max="4372" width="11.42578125" style="204"/>
    <col min="4373" max="4373" width="11.28515625" style="204" customWidth="1"/>
    <col min="4374" max="4374" width="11.42578125" style="204"/>
    <col min="4375" max="4375" width="38.7109375" style="204" customWidth="1"/>
    <col min="4376" max="4376" width="64" style="204" customWidth="1"/>
    <col min="4377" max="4381" width="11.28515625" style="204" customWidth="1"/>
    <col min="4382" max="4608" width="11.42578125" style="204"/>
    <col min="4609" max="4609" width="35.5703125" style="204" customWidth="1"/>
    <col min="4610" max="4610" width="14.28515625" style="204" customWidth="1"/>
    <col min="4611" max="4611" width="18.5703125" style="204" customWidth="1"/>
    <col min="4612" max="4612" width="27.85546875" style="204" customWidth="1"/>
    <col min="4613" max="4613" width="22" style="204" customWidth="1"/>
    <col min="4614" max="4614" width="46.42578125" style="204" customWidth="1"/>
    <col min="4615" max="4619" width="4.85546875" style="204" customWidth="1"/>
    <col min="4620" max="4620" width="33" style="204" customWidth="1"/>
    <col min="4621" max="4621" width="21.140625" style="204" customWidth="1"/>
    <col min="4622" max="4622" width="12" style="204" customWidth="1"/>
    <col min="4623" max="4623" width="21.85546875" style="204" bestFit="1" customWidth="1"/>
    <col min="4624" max="4624" width="11.42578125" style="204"/>
    <col min="4625" max="4625" width="10" style="204" customWidth="1"/>
    <col min="4626" max="4628" width="11.42578125" style="204"/>
    <col min="4629" max="4629" width="11.28515625" style="204" customWidth="1"/>
    <col min="4630" max="4630" width="11.42578125" style="204"/>
    <col min="4631" max="4631" width="38.7109375" style="204" customWidth="1"/>
    <col min="4632" max="4632" width="64" style="204" customWidth="1"/>
    <col min="4633" max="4637" width="11.28515625" style="204" customWidth="1"/>
    <col min="4638" max="4864" width="11.42578125" style="204"/>
    <col min="4865" max="4865" width="35.5703125" style="204" customWidth="1"/>
    <col min="4866" max="4866" width="14.28515625" style="204" customWidth="1"/>
    <col min="4867" max="4867" width="18.5703125" style="204" customWidth="1"/>
    <col min="4868" max="4868" width="27.85546875" style="204" customWidth="1"/>
    <col min="4869" max="4869" width="22" style="204" customWidth="1"/>
    <col min="4870" max="4870" width="46.42578125" style="204" customWidth="1"/>
    <col min="4871" max="4875" width="4.85546875" style="204" customWidth="1"/>
    <col min="4876" max="4876" width="33" style="204" customWidth="1"/>
    <col min="4877" max="4877" width="21.140625" style="204" customWidth="1"/>
    <col min="4878" max="4878" width="12" style="204" customWidth="1"/>
    <col min="4879" max="4879" width="21.85546875" style="204" bestFit="1" customWidth="1"/>
    <col min="4880" max="4880" width="11.42578125" style="204"/>
    <col min="4881" max="4881" width="10" style="204" customWidth="1"/>
    <col min="4882" max="4884" width="11.42578125" style="204"/>
    <col min="4885" max="4885" width="11.28515625" style="204" customWidth="1"/>
    <col min="4886" max="4886" width="11.42578125" style="204"/>
    <col min="4887" max="4887" width="38.7109375" style="204" customWidth="1"/>
    <col min="4888" max="4888" width="64" style="204" customWidth="1"/>
    <col min="4889" max="4893" width="11.28515625" style="204" customWidth="1"/>
    <col min="4894" max="5120" width="11.42578125" style="204"/>
    <col min="5121" max="5121" width="35.5703125" style="204" customWidth="1"/>
    <col min="5122" max="5122" width="14.28515625" style="204" customWidth="1"/>
    <col min="5123" max="5123" width="18.5703125" style="204" customWidth="1"/>
    <col min="5124" max="5124" width="27.85546875" style="204" customWidth="1"/>
    <col min="5125" max="5125" width="22" style="204" customWidth="1"/>
    <col min="5126" max="5126" width="46.42578125" style="204" customWidth="1"/>
    <col min="5127" max="5131" width="4.85546875" style="204" customWidth="1"/>
    <col min="5132" max="5132" width="33" style="204" customWidth="1"/>
    <col min="5133" max="5133" width="21.140625" style="204" customWidth="1"/>
    <col min="5134" max="5134" width="12" style="204" customWidth="1"/>
    <col min="5135" max="5135" width="21.85546875" style="204" bestFit="1" customWidth="1"/>
    <col min="5136" max="5136" width="11.42578125" style="204"/>
    <col min="5137" max="5137" width="10" style="204" customWidth="1"/>
    <col min="5138" max="5140" width="11.42578125" style="204"/>
    <col min="5141" max="5141" width="11.28515625" style="204" customWidth="1"/>
    <col min="5142" max="5142" width="11.42578125" style="204"/>
    <col min="5143" max="5143" width="38.7109375" style="204" customWidth="1"/>
    <col min="5144" max="5144" width="64" style="204" customWidth="1"/>
    <col min="5145" max="5149" width="11.28515625" style="204" customWidth="1"/>
    <col min="5150" max="5376" width="11.42578125" style="204"/>
    <col min="5377" max="5377" width="35.5703125" style="204" customWidth="1"/>
    <col min="5378" max="5378" width="14.28515625" style="204" customWidth="1"/>
    <col min="5379" max="5379" width="18.5703125" style="204" customWidth="1"/>
    <col min="5380" max="5380" width="27.85546875" style="204" customWidth="1"/>
    <col min="5381" max="5381" width="22" style="204" customWidth="1"/>
    <col min="5382" max="5382" width="46.42578125" style="204" customWidth="1"/>
    <col min="5383" max="5387" width="4.85546875" style="204" customWidth="1"/>
    <col min="5388" max="5388" width="33" style="204" customWidth="1"/>
    <col min="5389" max="5389" width="21.140625" style="204" customWidth="1"/>
    <col min="5390" max="5390" width="12" style="204" customWidth="1"/>
    <col min="5391" max="5391" width="21.85546875" style="204" bestFit="1" customWidth="1"/>
    <col min="5392" max="5392" width="11.42578125" style="204"/>
    <col min="5393" max="5393" width="10" style="204" customWidth="1"/>
    <col min="5394" max="5396" width="11.42578125" style="204"/>
    <col min="5397" max="5397" width="11.28515625" style="204" customWidth="1"/>
    <col min="5398" max="5398" width="11.42578125" style="204"/>
    <col min="5399" max="5399" width="38.7109375" style="204" customWidth="1"/>
    <col min="5400" max="5400" width="64" style="204" customWidth="1"/>
    <col min="5401" max="5405" width="11.28515625" style="204" customWidth="1"/>
    <col min="5406" max="5632" width="11.42578125" style="204"/>
    <col min="5633" max="5633" width="35.5703125" style="204" customWidth="1"/>
    <col min="5634" max="5634" width="14.28515625" style="204" customWidth="1"/>
    <col min="5635" max="5635" width="18.5703125" style="204" customWidth="1"/>
    <col min="5636" max="5636" width="27.85546875" style="204" customWidth="1"/>
    <col min="5637" max="5637" width="22" style="204" customWidth="1"/>
    <col min="5638" max="5638" width="46.42578125" style="204" customWidth="1"/>
    <col min="5639" max="5643" width="4.85546875" style="204" customWidth="1"/>
    <col min="5644" max="5644" width="33" style="204" customWidth="1"/>
    <col min="5645" max="5645" width="21.140625" style="204" customWidth="1"/>
    <col min="5646" max="5646" width="12" style="204" customWidth="1"/>
    <col min="5647" max="5647" width="21.85546875" style="204" bestFit="1" customWidth="1"/>
    <col min="5648" max="5648" width="11.42578125" style="204"/>
    <col min="5649" max="5649" width="10" style="204" customWidth="1"/>
    <col min="5650" max="5652" width="11.42578125" style="204"/>
    <col min="5653" max="5653" width="11.28515625" style="204" customWidth="1"/>
    <col min="5654" max="5654" width="11.42578125" style="204"/>
    <col min="5655" max="5655" width="38.7109375" style="204" customWidth="1"/>
    <col min="5656" max="5656" width="64" style="204" customWidth="1"/>
    <col min="5657" max="5661" width="11.28515625" style="204" customWidth="1"/>
    <col min="5662" max="5888" width="11.42578125" style="204"/>
    <col min="5889" max="5889" width="35.5703125" style="204" customWidth="1"/>
    <col min="5890" max="5890" width="14.28515625" style="204" customWidth="1"/>
    <col min="5891" max="5891" width="18.5703125" style="204" customWidth="1"/>
    <col min="5892" max="5892" width="27.85546875" style="204" customWidth="1"/>
    <col min="5893" max="5893" width="22" style="204" customWidth="1"/>
    <col min="5894" max="5894" width="46.42578125" style="204" customWidth="1"/>
    <col min="5895" max="5899" width="4.85546875" style="204" customWidth="1"/>
    <col min="5900" max="5900" width="33" style="204" customWidth="1"/>
    <col min="5901" max="5901" width="21.140625" style="204" customWidth="1"/>
    <col min="5902" max="5902" width="12" style="204" customWidth="1"/>
    <col min="5903" max="5903" width="21.85546875" style="204" bestFit="1" customWidth="1"/>
    <col min="5904" max="5904" width="11.42578125" style="204"/>
    <col min="5905" max="5905" width="10" style="204" customWidth="1"/>
    <col min="5906" max="5908" width="11.42578125" style="204"/>
    <col min="5909" max="5909" width="11.28515625" style="204" customWidth="1"/>
    <col min="5910" max="5910" width="11.42578125" style="204"/>
    <col min="5911" max="5911" width="38.7109375" style="204" customWidth="1"/>
    <col min="5912" max="5912" width="64" style="204" customWidth="1"/>
    <col min="5913" max="5917" width="11.28515625" style="204" customWidth="1"/>
    <col min="5918" max="6144" width="11.42578125" style="204"/>
    <col min="6145" max="6145" width="35.5703125" style="204" customWidth="1"/>
    <col min="6146" max="6146" width="14.28515625" style="204" customWidth="1"/>
    <col min="6147" max="6147" width="18.5703125" style="204" customWidth="1"/>
    <col min="6148" max="6148" width="27.85546875" style="204" customWidth="1"/>
    <col min="6149" max="6149" width="22" style="204" customWidth="1"/>
    <col min="6150" max="6150" width="46.42578125" style="204" customWidth="1"/>
    <col min="6151" max="6155" width="4.85546875" style="204" customWidth="1"/>
    <col min="6156" max="6156" width="33" style="204" customWidth="1"/>
    <col min="6157" max="6157" width="21.140625" style="204" customWidth="1"/>
    <col min="6158" max="6158" width="12" style="204" customWidth="1"/>
    <col min="6159" max="6159" width="21.85546875" style="204" bestFit="1" customWidth="1"/>
    <col min="6160" max="6160" width="11.42578125" style="204"/>
    <col min="6161" max="6161" width="10" style="204" customWidth="1"/>
    <col min="6162" max="6164" width="11.42578125" style="204"/>
    <col min="6165" max="6165" width="11.28515625" style="204" customWidth="1"/>
    <col min="6166" max="6166" width="11.42578125" style="204"/>
    <col min="6167" max="6167" width="38.7109375" style="204" customWidth="1"/>
    <col min="6168" max="6168" width="64" style="204" customWidth="1"/>
    <col min="6169" max="6173" width="11.28515625" style="204" customWidth="1"/>
    <col min="6174" max="6400" width="11.42578125" style="204"/>
    <col min="6401" max="6401" width="35.5703125" style="204" customWidth="1"/>
    <col min="6402" max="6402" width="14.28515625" style="204" customWidth="1"/>
    <col min="6403" max="6403" width="18.5703125" style="204" customWidth="1"/>
    <col min="6404" max="6404" width="27.85546875" style="204" customWidth="1"/>
    <col min="6405" max="6405" width="22" style="204" customWidth="1"/>
    <col min="6406" max="6406" width="46.42578125" style="204" customWidth="1"/>
    <col min="6407" max="6411" width="4.85546875" style="204" customWidth="1"/>
    <col min="6412" max="6412" width="33" style="204" customWidth="1"/>
    <col min="6413" max="6413" width="21.140625" style="204" customWidth="1"/>
    <col min="6414" max="6414" width="12" style="204" customWidth="1"/>
    <col min="6415" max="6415" width="21.85546875" style="204" bestFit="1" customWidth="1"/>
    <col min="6416" max="6416" width="11.42578125" style="204"/>
    <col min="6417" max="6417" width="10" style="204" customWidth="1"/>
    <col min="6418" max="6420" width="11.42578125" style="204"/>
    <col min="6421" max="6421" width="11.28515625" style="204" customWidth="1"/>
    <col min="6422" max="6422" width="11.42578125" style="204"/>
    <col min="6423" max="6423" width="38.7109375" style="204" customWidth="1"/>
    <col min="6424" max="6424" width="64" style="204" customWidth="1"/>
    <col min="6425" max="6429" width="11.28515625" style="204" customWidth="1"/>
    <col min="6430" max="6656" width="11.42578125" style="204"/>
    <col min="6657" max="6657" width="35.5703125" style="204" customWidth="1"/>
    <col min="6658" max="6658" width="14.28515625" style="204" customWidth="1"/>
    <col min="6659" max="6659" width="18.5703125" style="204" customWidth="1"/>
    <col min="6660" max="6660" width="27.85546875" style="204" customWidth="1"/>
    <col min="6661" max="6661" width="22" style="204" customWidth="1"/>
    <col min="6662" max="6662" width="46.42578125" style="204" customWidth="1"/>
    <col min="6663" max="6667" width="4.85546875" style="204" customWidth="1"/>
    <col min="6668" max="6668" width="33" style="204" customWidth="1"/>
    <col min="6669" max="6669" width="21.140625" style="204" customWidth="1"/>
    <col min="6670" max="6670" width="12" style="204" customWidth="1"/>
    <col min="6671" max="6671" width="21.85546875" style="204" bestFit="1" customWidth="1"/>
    <col min="6672" max="6672" width="11.42578125" style="204"/>
    <col min="6673" max="6673" width="10" style="204" customWidth="1"/>
    <col min="6674" max="6676" width="11.42578125" style="204"/>
    <col min="6677" max="6677" width="11.28515625" style="204" customWidth="1"/>
    <col min="6678" max="6678" width="11.42578125" style="204"/>
    <col min="6679" max="6679" width="38.7109375" style="204" customWidth="1"/>
    <col min="6680" max="6680" width="64" style="204" customWidth="1"/>
    <col min="6681" max="6685" width="11.28515625" style="204" customWidth="1"/>
    <col min="6686" max="6912" width="11.42578125" style="204"/>
    <col min="6913" max="6913" width="35.5703125" style="204" customWidth="1"/>
    <col min="6914" max="6914" width="14.28515625" style="204" customWidth="1"/>
    <col min="6915" max="6915" width="18.5703125" style="204" customWidth="1"/>
    <col min="6916" max="6916" width="27.85546875" style="204" customWidth="1"/>
    <col min="6917" max="6917" width="22" style="204" customWidth="1"/>
    <col min="6918" max="6918" width="46.42578125" style="204" customWidth="1"/>
    <col min="6919" max="6923" width="4.85546875" style="204" customWidth="1"/>
    <col min="6924" max="6924" width="33" style="204" customWidth="1"/>
    <col min="6925" max="6925" width="21.140625" style="204" customWidth="1"/>
    <col min="6926" max="6926" width="12" style="204" customWidth="1"/>
    <col min="6927" max="6927" width="21.85546875" style="204" bestFit="1" customWidth="1"/>
    <col min="6928" max="6928" width="11.42578125" style="204"/>
    <col min="6929" max="6929" width="10" style="204" customWidth="1"/>
    <col min="6930" max="6932" width="11.42578125" style="204"/>
    <col min="6933" max="6933" width="11.28515625" style="204" customWidth="1"/>
    <col min="6934" max="6934" width="11.42578125" style="204"/>
    <col min="6935" max="6935" width="38.7109375" style="204" customWidth="1"/>
    <col min="6936" max="6936" width="64" style="204" customWidth="1"/>
    <col min="6937" max="6941" width="11.28515625" style="204" customWidth="1"/>
    <col min="6942" max="7168" width="11.42578125" style="204"/>
    <col min="7169" max="7169" width="35.5703125" style="204" customWidth="1"/>
    <col min="7170" max="7170" width="14.28515625" style="204" customWidth="1"/>
    <col min="7171" max="7171" width="18.5703125" style="204" customWidth="1"/>
    <col min="7172" max="7172" width="27.85546875" style="204" customWidth="1"/>
    <col min="7173" max="7173" width="22" style="204" customWidth="1"/>
    <col min="7174" max="7174" width="46.42578125" style="204" customWidth="1"/>
    <col min="7175" max="7179" width="4.85546875" style="204" customWidth="1"/>
    <col min="7180" max="7180" width="33" style="204" customWidth="1"/>
    <col min="7181" max="7181" width="21.140625" style="204" customWidth="1"/>
    <col min="7182" max="7182" width="12" style="204" customWidth="1"/>
    <col min="7183" max="7183" width="21.85546875" style="204" bestFit="1" customWidth="1"/>
    <col min="7184" max="7184" width="11.42578125" style="204"/>
    <col min="7185" max="7185" width="10" style="204" customWidth="1"/>
    <col min="7186" max="7188" width="11.42578125" style="204"/>
    <col min="7189" max="7189" width="11.28515625" style="204" customWidth="1"/>
    <col min="7190" max="7190" width="11.42578125" style="204"/>
    <col min="7191" max="7191" width="38.7109375" style="204" customWidth="1"/>
    <col min="7192" max="7192" width="64" style="204" customWidth="1"/>
    <col min="7193" max="7197" width="11.28515625" style="204" customWidth="1"/>
    <col min="7198" max="7424" width="11.42578125" style="204"/>
    <col min="7425" max="7425" width="35.5703125" style="204" customWidth="1"/>
    <col min="7426" max="7426" width="14.28515625" style="204" customWidth="1"/>
    <col min="7427" max="7427" width="18.5703125" style="204" customWidth="1"/>
    <col min="7428" max="7428" width="27.85546875" style="204" customWidth="1"/>
    <col min="7429" max="7429" width="22" style="204" customWidth="1"/>
    <col min="7430" max="7430" width="46.42578125" style="204" customWidth="1"/>
    <col min="7431" max="7435" width="4.85546875" style="204" customWidth="1"/>
    <col min="7436" max="7436" width="33" style="204" customWidth="1"/>
    <col min="7437" max="7437" width="21.140625" style="204" customWidth="1"/>
    <col min="7438" max="7438" width="12" style="204" customWidth="1"/>
    <col min="7439" max="7439" width="21.85546875" style="204" bestFit="1" customWidth="1"/>
    <col min="7440" max="7440" width="11.42578125" style="204"/>
    <col min="7441" max="7441" width="10" style="204" customWidth="1"/>
    <col min="7442" max="7444" width="11.42578125" style="204"/>
    <col min="7445" max="7445" width="11.28515625" style="204" customWidth="1"/>
    <col min="7446" max="7446" width="11.42578125" style="204"/>
    <col min="7447" max="7447" width="38.7109375" style="204" customWidth="1"/>
    <col min="7448" max="7448" width="64" style="204" customWidth="1"/>
    <col min="7449" max="7453" width="11.28515625" style="204" customWidth="1"/>
    <col min="7454" max="7680" width="11.42578125" style="204"/>
    <col min="7681" max="7681" width="35.5703125" style="204" customWidth="1"/>
    <col min="7682" max="7682" width="14.28515625" style="204" customWidth="1"/>
    <col min="7683" max="7683" width="18.5703125" style="204" customWidth="1"/>
    <col min="7684" max="7684" width="27.85546875" style="204" customWidth="1"/>
    <col min="7685" max="7685" width="22" style="204" customWidth="1"/>
    <col min="7686" max="7686" width="46.42578125" style="204" customWidth="1"/>
    <col min="7687" max="7691" width="4.85546875" style="204" customWidth="1"/>
    <col min="7692" max="7692" width="33" style="204" customWidth="1"/>
    <col min="7693" max="7693" width="21.140625" style="204" customWidth="1"/>
    <col min="7694" max="7694" width="12" style="204" customWidth="1"/>
    <col min="7695" max="7695" width="21.85546875" style="204" bestFit="1" customWidth="1"/>
    <col min="7696" max="7696" width="11.42578125" style="204"/>
    <col min="7697" max="7697" width="10" style="204" customWidth="1"/>
    <col min="7698" max="7700" width="11.42578125" style="204"/>
    <col min="7701" max="7701" width="11.28515625" style="204" customWidth="1"/>
    <col min="7702" max="7702" width="11.42578125" style="204"/>
    <col min="7703" max="7703" width="38.7109375" style="204" customWidth="1"/>
    <col min="7704" max="7704" width="64" style="204" customWidth="1"/>
    <col min="7705" max="7709" width="11.28515625" style="204" customWidth="1"/>
    <col min="7710" max="7936" width="11.42578125" style="204"/>
    <col min="7937" max="7937" width="35.5703125" style="204" customWidth="1"/>
    <col min="7938" max="7938" width="14.28515625" style="204" customWidth="1"/>
    <col min="7939" max="7939" width="18.5703125" style="204" customWidth="1"/>
    <col min="7940" max="7940" width="27.85546875" style="204" customWidth="1"/>
    <col min="7941" max="7941" width="22" style="204" customWidth="1"/>
    <col min="7942" max="7942" width="46.42578125" style="204" customWidth="1"/>
    <col min="7943" max="7947" width="4.85546875" style="204" customWidth="1"/>
    <col min="7948" max="7948" width="33" style="204" customWidth="1"/>
    <col min="7949" max="7949" width="21.140625" style="204" customWidth="1"/>
    <col min="7950" max="7950" width="12" style="204" customWidth="1"/>
    <col min="7951" max="7951" width="21.85546875" style="204" bestFit="1" customWidth="1"/>
    <col min="7952" max="7952" width="11.42578125" style="204"/>
    <col min="7953" max="7953" width="10" style="204" customWidth="1"/>
    <col min="7954" max="7956" width="11.42578125" style="204"/>
    <col min="7957" max="7957" width="11.28515625" style="204" customWidth="1"/>
    <col min="7958" max="7958" width="11.42578125" style="204"/>
    <col min="7959" max="7959" width="38.7109375" style="204" customWidth="1"/>
    <col min="7960" max="7960" width="64" style="204" customWidth="1"/>
    <col min="7961" max="7965" width="11.28515625" style="204" customWidth="1"/>
    <col min="7966" max="8192" width="11.42578125" style="204"/>
    <col min="8193" max="8193" width="35.5703125" style="204" customWidth="1"/>
    <col min="8194" max="8194" width="14.28515625" style="204" customWidth="1"/>
    <col min="8195" max="8195" width="18.5703125" style="204" customWidth="1"/>
    <col min="8196" max="8196" width="27.85546875" style="204" customWidth="1"/>
    <col min="8197" max="8197" width="22" style="204" customWidth="1"/>
    <col min="8198" max="8198" width="46.42578125" style="204" customWidth="1"/>
    <col min="8199" max="8203" width="4.85546875" style="204" customWidth="1"/>
    <col min="8204" max="8204" width="33" style="204" customWidth="1"/>
    <col min="8205" max="8205" width="21.140625" style="204" customWidth="1"/>
    <col min="8206" max="8206" width="12" style="204" customWidth="1"/>
    <col min="8207" max="8207" width="21.85546875" style="204" bestFit="1" customWidth="1"/>
    <col min="8208" max="8208" width="11.42578125" style="204"/>
    <col min="8209" max="8209" width="10" style="204" customWidth="1"/>
    <col min="8210" max="8212" width="11.42578125" style="204"/>
    <col min="8213" max="8213" width="11.28515625" style="204" customWidth="1"/>
    <col min="8214" max="8214" width="11.42578125" style="204"/>
    <col min="8215" max="8215" width="38.7109375" style="204" customWidth="1"/>
    <col min="8216" max="8216" width="64" style="204" customWidth="1"/>
    <col min="8217" max="8221" width="11.28515625" style="204" customWidth="1"/>
    <col min="8222" max="8448" width="11.42578125" style="204"/>
    <col min="8449" max="8449" width="35.5703125" style="204" customWidth="1"/>
    <col min="8450" max="8450" width="14.28515625" style="204" customWidth="1"/>
    <col min="8451" max="8451" width="18.5703125" style="204" customWidth="1"/>
    <col min="8452" max="8452" width="27.85546875" style="204" customWidth="1"/>
    <col min="8453" max="8453" width="22" style="204" customWidth="1"/>
    <col min="8454" max="8454" width="46.42578125" style="204" customWidth="1"/>
    <col min="8455" max="8459" width="4.85546875" style="204" customWidth="1"/>
    <col min="8460" max="8460" width="33" style="204" customWidth="1"/>
    <col min="8461" max="8461" width="21.140625" style="204" customWidth="1"/>
    <col min="8462" max="8462" width="12" style="204" customWidth="1"/>
    <col min="8463" max="8463" width="21.85546875" style="204" bestFit="1" customWidth="1"/>
    <col min="8464" max="8464" width="11.42578125" style="204"/>
    <col min="8465" max="8465" width="10" style="204" customWidth="1"/>
    <col min="8466" max="8468" width="11.42578125" style="204"/>
    <col min="8469" max="8469" width="11.28515625" style="204" customWidth="1"/>
    <col min="8470" max="8470" width="11.42578125" style="204"/>
    <col min="8471" max="8471" width="38.7109375" style="204" customWidth="1"/>
    <col min="8472" max="8472" width="64" style="204" customWidth="1"/>
    <col min="8473" max="8477" width="11.28515625" style="204" customWidth="1"/>
    <col min="8478" max="8704" width="11.42578125" style="204"/>
    <col min="8705" max="8705" width="35.5703125" style="204" customWidth="1"/>
    <col min="8706" max="8706" width="14.28515625" style="204" customWidth="1"/>
    <col min="8707" max="8707" width="18.5703125" style="204" customWidth="1"/>
    <col min="8708" max="8708" width="27.85546875" style="204" customWidth="1"/>
    <col min="8709" max="8709" width="22" style="204" customWidth="1"/>
    <col min="8710" max="8710" width="46.42578125" style="204" customWidth="1"/>
    <col min="8711" max="8715" width="4.85546875" style="204" customWidth="1"/>
    <col min="8716" max="8716" width="33" style="204" customWidth="1"/>
    <col min="8717" max="8717" width="21.140625" style="204" customWidth="1"/>
    <col min="8718" max="8718" width="12" style="204" customWidth="1"/>
    <col min="8719" max="8719" width="21.85546875" style="204" bestFit="1" customWidth="1"/>
    <col min="8720" max="8720" width="11.42578125" style="204"/>
    <col min="8721" max="8721" width="10" style="204" customWidth="1"/>
    <col min="8722" max="8724" width="11.42578125" style="204"/>
    <col min="8725" max="8725" width="11.28515625" style="204" customWidth="1"/>
    <col min="8726" max="8726" width="11.42578125" style="204"/>
    <col min="8727" max="8727" width="38.7109375" style="204" customWidth="1"/>
    <col min="8728" max="8728" width="64" style="204" customWidth="1"/>
    <col min="8729" max="8733" width="11.28515625" style="204" customWidth="1"/>
    <col min="8734" max="8960" width="11.42578125" style="204"/>
    <col min="8961" max="8961" width="35.5703125" style="204" customWidth="1"/>
    <col min="8962" max="8962" width="14.28515625" style="204" customWidth="1"/>
    <col min="8963" max="8963" width="18.5703125" style="204" customWidth="1"/>
    <col min="8964" max="8964" width="27.85546875" style="204" customWidth="1"/>
    <col min="8965" max="8965" width="22" style="204" customWidth="1"/>
    <col min="8966" max="8966" width="46.42578125" style="204" customWidth="1"/>
    <col min="8967" max="8971" width="4.85546875" style="204" customWidth="1"/>
    <col min="8972" max="8972" width="33" style="204" customWidth="1"/>
    <col min="8973" max="8973" width="21.140625" style="204" customWidth="1"/>
    <col min="8974" max="8974" width="12" style="204" customWidth="1"/>
    <col min="8975" max="8975" width="21.85546875" style="204" bestFit="1" customWidth="1"/>
    <col min="8976" max="8976" width="11.42578125" style="204"/>
    <col min="8977" max="8977" width="10" style="204" customWidth="1"/>
    <col min="8978" max="8980" width="11.42578125" style="204"/>
    <col min="8981" max="8981" width="11.28515625" style="204" customWidth="1"/>
    <col min="8982" max="8982" width="11.42578125" style="204"/>
    <col min="8983" max="8983" width="38.7109375" style="204" customWidth="1"/>
    <col min="8984" max="8984" width="64" style="204" customWidth="1"/>
    <col min="8985" max="8989" width="11.28515625" style="204" customWidth="1"/>
    <col min="8990" max="9216" width="11.42578125" style="204"/>
    <col min="9217" max="9217" width="35.5703125" style="204" customWidth="1"/>
    <col min="9218" max="9218" width="14.28515625" style="204" customWidth="1"/>
    <col min="9219" max="9219" width="18.5703125" style="204" customWidth="1"/>
    <col min="9220" max="9220" width="27.85546875" style="204" customWidth="1"/>
    <col min="9221" max="9221" width="22" style="204" customWidth="1"/>
    <col min="9222" max="9222" width="46.42578125" style="204" customWidth="1"/>
    <col min="9223" max="9227" width="4.85546875" style="204" customWidth="1"/>
    <col min="9228" max="9228" width="33" style="204" customWidth="1"/>
    <col min="9229" max="9229" width="21.140625" style="204" customWidth="1"/>
    <col min="9230" max="9230" width="12" style="204" customWidth="1"/>
    <col min="9231" max="9231" width="21.85546875" style="204" bestFit="1" customWidth="1"/>
    <col min="9232" max="9232" width="11.42578125" style="204"/>
    <col min="9233" max="9233" width="10" style="204" customWidth="1"/>
    <col min="9234" max="9236" width="11.42578125" style="204"/>
    <col min="9237" max="9237" width="11.28515625" style="204" customWidth="1"/>
    <col min="9238" max="9238" width="11.42578125" style="204"/>
    <col min="9239" max="9239" width="38.7109375" style="204" customWidth="1"/>
    <col min="9240" max="9240" width="64" style="204" customWidth="1"/>
    <col min="9241" max="9245" width="11.28515625" style="204" customWidth="1"/>
    <col min="9246" max="9472" width="11.42578125" style="204"/>
    <col min="9473" max="9473" width="35.5703125" style="204" customWidth="1"/>
    <col min="9474" max="9474" width="14.28515625" style="204" customWidth="1"/>
    <col min="9475" max="9475" width="18.5703125" style="204" customWidth="1"/>
    <col min="9476" max="9476" width="27.85546875" style="204" customWidth="1"/>
    <col min="9477" max="9477" width="22" style="204" customWidth="1"/>
    <col min="9478" max="9478" width="46.42578125" style="204" customWidth="1"/>
    <col min="9479" max="9483" width="4.85546875" style="204" customWidth="1"/>
    <col min="9484" max="9484" width="33" style="204" customWidth="1"/>
    <col min="9485" max="9485" width="21.140625" style="204" customWidth="1"/>
    <col min="9486" max="9486" width="12" style="204" customWidth="1"/>
    <col min="9487" max="9487" width="21.85546875" style="204" bestFit="1" customWidth="1"/>
    <col min="9488" max="9488" width="11.42578125" style="204"/>
    <col min="9489" max="9489" width="10" style="204" customWidth="1"/>
    <col min="9490" max="9492" width="11.42578125" style="204"/>
    <col min="9493" max="9493" width="11.28515625" style="204" customWidth="1"/>
    <col min="9494" max="9494" width="11.42578125" style="204"/>
    <col min="9495" max="9495" width="38.7109375" style="204" customWidth="1"/>
    <col min="9496" max="9496" width="64" style="204" customWidth="1"/>
    <col min="9497" max="9501" width="11.28515625" style="204" customWidth="1"/>
    <col min="9502" max="9728" width="11.42578125" style="204"/>
    <col min="9729" max="9729" width="35.5703125" style="204" customWidth="1"/>
    <col min="9730" max="9730" width="14.28515625" style="204" customWidth="1"/>
    <col min="9731" max="9731" width="18.5703125" style="204" customWidth="1"/>
    <col min="9732" max="9732" width="27.85546875" style="204" customWidth="1"/>
    <col min="9733" max="9733" width="22" style="204" customWidth="1"/>
    <col min="9734" max="9734" width="46.42578125" style="204" customWidth="1"/>
    <col min="9735" max="9739" width="4.85546875" style="204" customWidth="1"/>
    <col min="9740" max="9740" width="33" style="204" customWidth="1"/>
    <col min="9741" max="9741" width="21.140625" style="204" customWidth="1"/>
    <col min="9742" max="9742" width="12" style="204" customWidth="1"/>
    <col min="9743" max="9743" width="21.85546875" style="204" bestFit="1" customWidth="1"/>
    <col min="9744" max="9744" width="11.42578125" style="204"/>
    <col min="9745" max="9745" width="10" style="204" customWidth="1"/>
    <col min="9746" max="9748" width="11.42578125" style="204"/>
    <col min="9749" max="9749" width="11.28515625" style="204" customWidth="1"/>
    <col min="9750" max="9750" width="11.42578125" style="204"/>
    <col min="9751" max="9751" width="38.7109375" style="204" customWidth="1"/>
    <col min="9752" max="9752" width="64" style="204" customWidth="1"/>
    <col min="9753" max="9757" width="11.28515625" style="204" customWidth="1"/>
    <col min="9758" max="9984" width="11.42578125" style="204"/>
    <col min="9985" max="9985" width="35.5703125" style="204" customWidth="1"/>
    <col min="9986" max="9986" width="14.28515625" style="204" customWidth="1"/>
    <col min="9987" max="9987" width="18.5703125" style="204" customWidth="1"/>
    <col min="9988" max="9988" width="27.85546875" style="204" customWidth="1"/>
    <col min="9989" max="9989" width="22" style="204" customWidth="1"/>
    <col min="9990" max="9990" width="46.42578125" style="204" customWidth="1"/>
    <col min="9991" max="9995" width="4.85546875" style="204" customWidth="1"/>
    <col min="9996" max="9996" width="33" style="204" customWidth="1"/>
    <col min="9997" max="9997" width="21.140625" style="204" customWidth="1"/>
    <col min="9998" max="9998" width="12" style="204" customWidth="1"/>
    <col min="9999" max="9999" width="21.85546875" style="204" bestFit="1" customWidth="1"/>
    <col min="10000" max="10000" width="11.42578125" style="204"/>
    <col min="10001" max="10001" width="10" style="204" customWidth="1"/>
    <col min="10002" max="10004" width="11.42578125" style="204"/>
    <col min="10005" max="10005" width="11.28515625" style="204" customWidth="1"/>
    <col min="10006" max="10006" width="11.42578125" style="204"/>
    <col min="10007" max="10007" width="38.7109375" style="204" customWidth="1"/>
    <col min="10008" max="10008" width="64" style="204" customWidth="1"/>
    <col min="10009" max="10013" width="11.28515625" style="204" customWidth="1"/>
    <col min="10014" max="10240" width="11.42578125" style="204"/>
    <col min="10241" max="10241" width="35.5703125" style="204" customWidth="1"/>
    <col min="10242" max="10242" width="14.28515625" style="204" customWidth="1"/>
    <col min="10243" max="10243" width="18.5703125" style="204" customWidth="1"/>
    <col min="10244" max="10244" width="27.85546875" style="204" customWidth="1"/>
    <col min="10245" max="10245" width="22" style="204" customWidth="1"/>
    <col min="10246" max="10246" width="46.42578125" style="204" customWidth="1"/>
    <col min="10247" max="10251" width="4.85546875" style="204" customWidth="1"/>
    <col min="10252" max="10252" width="33" style="204" customWidth="1"/>
    <col min="10253" max="10253" width="21.140625" style="204" customWidth="1"/>
    <col min="10254" max="10254" width="12" style="204" customWidth="1"/>
    <col min="10255" max="10255" width="21.85546875" style="204" bestFit="1" customWidth="1"/>
    <col min="10256" max="10256" width="11.42578125" style="204"/>
    <col min="10257" max="10257" width="10" style="204" customWidth="1"/>
    <col min="10258" max="10260" width="11.42578125" style="204"/>
    <col min="10261" max="10261" width="11.28515625" style="204" customWidth="1"/>
    <col min="10262" max="10262" width="11.42578125" style="204"/>
    <col min="10263" max="10263" width="38.7109375" style="204" customWidth="1"/>
    <col min="10264" max="10264" width="64" style="204" customWidth="1"/>
    <col min="10265" max="10269" width="11.28515625" style="204" customWidth="1"/>
    <col min="10270" max="10496" width="11.42578125" style="204"/>
    <col min="10497" max="10497" width="35.5703125" style="204" customWidth="1"/>
    <col min="10498" max="10498" width="14.28515625" style="204" customWidth="1"/>
    <col min="10499" max="10499" width="18.5703125" style="204" customWidth="1"/>
    <col min="10500" max="10500" width="27.85546875" style="204" customWidth="1"/>
    <col min="10501" max="10501" width="22" style="204" customWidth="1"/>
    <col min="10502" max="10502" width="46.42578125" style="204" customWidth="1"/>
    <col min="10503" max="10507" width="4.85546875" style="204" customWidth="1"/>
    <col min="10508" max="10508" width="33" style="204" customWidth="1"/>
    <col min="10509" max="10509" width="21.140625" style="204" customWidth="1"/>
    <col min="10510" max="10510" width="12" style="204" customWidth="1"/>
    <col min="10511" max="10511" width="21.85546875" style="204" bestFit="1" customWidth="1"/>
    <col min="10512" max="10512" width="11.42578125" style="204"/>
    <col min="10513" max="10513" width="10" style="204" customWidth="1"/>
    <col min="10514" max="10516" width="11.42578125" style="204"/>
    <col min="10517" max="10517" width="11.28515625" style="204" customWidth="1"/>
    <col min="10518" max="10518" width="11.42578125" style="204"/>
    <col min="10519" max="10519" width="38.7109375" style="204" customWidth="1"/>
    <col min="10520" max="10520" width="64" style="204" customWidth="1"/>
    <col min="10521" max="10525" width="11.28515625" style="204" customWidth="1"/>
    <col min="10526" max="10752" width="11.42578125" style="204"/>
    <col min="10753" max="10753" width="35.5703125" style="204" customWidth="1"/>
    <col min="10754" max="10754" width="14.28515625" style="204" customWidth="1"/>
    <col min="10755" max="10755" width="18.5703125" style="204" customWidth="1"/>
    <col min="10756" max="10756" width="27.85546875" style="204" customWidth="1"/>
    <col min="10757" max="10757" width="22" style="204" customWidth="1"/>
    <col min="10758" max="10758" width="46.42578125" style="204" customWidth="1"/>
    <col min="10759" max="10763" width="4.85546875" style="204" customWidth="1"/>
    <col min="10764" max="10764" width="33" style="204" customWidth="1"/>
    <col min="10765" max="10765" width="21.140625" style="204" customWidth="1"/>
    <col min="10766" max="10766" width="12" style="204" customWidth="1"/>
    <col min="10767" max="10767" width="21.85546875" style="204" bestFit="1" customWidth="1"/>
    <col min="10768" max="10768" width="11.42578125" style="204"/>
    <col min="10769" max="10769" width="10" style="204" customWidth="1"/>
    <col min="10770" max="10772" width="11.42578125" style="204"/>
    <col min="10773" max="10773" width="11.28515625" style="204" customWidth="1"/>
    <col min="10774" max="10774" width="11.42578125" style="204"/>
    <col min="10775" max="10775" width="38.7109375" style="204" customWidth="1"/>
    <col min="10776" max="10776" width="64" style="204" customWidth="1"/>
    <col min="10777" max="10781" width="11.28515625" style="204" customWidth="1"/>
    <col min="10782" max="11008" width="11.42578125" style="204"/>
    <col min="11009" max="11009" width="35.5703125" style="204" customWidth="1"/>
    <col min="11010" max="11010" width="14.28515625" style="204" customWidth="1"/>
    <col min="11011" max="11011" width="18.5703125" style="204" customWidth="1"/>
    <col min="11012" max="11012" width="27.85546875" style="204" customWidth="1"/>
    <col min="11013" max="11013" width="22" style="204" customWidth="1"/>
    <col min="11014" max="11014" width="46.42578125" style="204" customWidth="1"/>
    <col min="11015" max="11019" width="4.85546875" style="204" customWidth="1"/>
    <col min="11020" max="11020" width="33" style="204" customWidth="1"/>
    <col min="11021" max="11021" width="21.140625" style="204" customWidth="1"/>
    <col min="11022" max="11022" width="12" style="204" customWidth="1"/>
    <col min="11023" max="11023" width="21.85546875" style="204" bestFit="1" customWidth="1"/>
    <col min="11024" max="11024" width="11.42578125" style="204"/>
    <col min="11025" max="11025" width="10" style="204" customWidth="1"/>
    <col min="11026" max="11028" width="11.42578125" style="204"/>
    <col min="11029" max="11029" width="11.28515625" style="204" customWidth="1"/>
    <col min="11030" max="11030" width="11.42578125" style="204"/>
    <col min="11031" max="11031" width="38.7109375" style="204" customWidth="1"/>
    <col min="11032" max="11032" width="64" style="204" customWidth="1"/>
    <col min="11033" max="11037" width="11.28515625" style="204" customWidth="1"/>
    <col min="11038" max="11264" width="11.42578125" style="204"/>
    <col min="11265" max="11265" width="35.5703125" style="204" customWidth="1"/>
    <col min="11266" max="11266" width="14.28515625" style="204" customWidth="1"/>
    <col min="11267" max="11267" width="18.5703125" style="204" customWidth="1"/>
    <col min="11268" max="11268" width="27.85546875" style="204" customWidth="1"/>
    <col min="11269" max="11269" width="22" style="204" customWidth="1"/>
    <col min="11270" max="11270" width="46.42578125" style="204" customWidth="1"/>
    <col min="11271" max="11275" width="4.85546875" style="204" customWidth="1"/>
    <col min="11276" max="11276" width="33" style="204" customWidth="1"/>
    <col min="11277" max="11277" width="21.140625" style="204" customWidth="1"/>
    <col min="11278" max="11278" width="12" style="204" customWidth="1"/>
    <col min="11279" max="11279" width="21.85546875" style="204" bestFit="1" customWidth="1"/>
    <col min="11280" max="11280" width="11.42578125" style="204"/>
    <col min="11281" max="11281" width="10" style="204" customWidth="1"/>
    <col min="11282" max="11284" width="11.42578125" style="204"/>
    <col min="11285" max="11285" width="11.28515625" style="204" customWidth="1"/>
    <col min="11286" max="11286" width="11.42578125" style="204"/>
    <col min="11287" max="11287" width="38.7109375" style="204" customWidth="1"/>
    <col min="11288" max="11288" width="64" style="204" customWidth="1"/>
    <col min="11289" max="11293" width="11.28515625" style="204" customWidth="1"/>
    <col min="11294" max="11520" width="11.42578125" style="204"/>
    <col min="11521" max="11521" width="35.5703125" style="204" customWidth="1"/>
    <col min="11522" max="11522" width="14.28515625" style="204" customWidth="1"/>
    <col min="11523" max="11523" width="18.5703125" style="204" customWidth="1"/>
    <col min="11524" max="11524" width="27.85546875" style="204" customWidth="1"/>
    <col min="11525" max="11525" width="22" style="204" customWidth="1"/>
    <col min="11526" max="11526" width="46.42578125" style="204" customWidth="1"/>
    <col min="11527" max="11531" width="4.85546875" style="204" customWidth="1"/>
    <col min="11532" max="11532" width="33" style="204" customWidth="1"/>
    <col min="11533" max="11533" width="21.140625" style="204" customWidth="1"/>
    <col min="11534" max="11534" width="12" style="204" customWidth="1"/>
    <col min="11535" max="11535" width="21.85546875" style="204" bestFit="1" customWidth="1"/>
    <col min="11536" max="11536" width="11.42578125" style="204"/>
    <col min="11537" max="11537" width="10" style="204" customWidth="1"/>
    <col min="11538" max="11540" width="11.42578125" style="204"/>
    <col min="11541" max="11541" width="11.28515625" style="204" customWidth="1"/>
    <col min="11542" max="11542" width="11.42578125" style="204"/>
    <col min="11543" max="11543" width="38.7109375" style="204" customWidth="1"/>
    <col min="11544" max="11544" width="64" style="204" customWidth="1"/>
    <col min="11545" max="11549" width="11.28515625" style="204" customWidth="1"/>
    <col min="11550" max="11776" width="11.42578125" style="204"/>
    <col min="11777" max="11777" width="35.5703125" style="204" customWidth="1"/>
    <col min="11778" max="11778" width="14.28515625" style="204" customWidth="1"/>
    <col min="11779" max="11779" width="18.5703125" style="204" customWidth="1"/>
    <col min="11780" max="11780" width="27.85546875" style="204" customWidth="1"/>
    <col min="11781" max="11781" width="22" style="204" customWidth="1"/>
    <col min="11782" max="11782" width="46.42578125" style="204" customWidth="1"/>
    <col min="11783" max="11787" width="4.85546875" style="204" customWidth="1"/>
    <col min="11788" max="11788" width="33" style="204" customWidth="1"/>
    <col min="11789" max="11789" width="21.140625" style="204" customWidth="1"/>
    <col min="11790" max="11790" width="12" style="204" customWidth="1"/>
    <col min="11791" max="11791" width="21.85546875" style="204" bestFit="1" customWidth="1"/>
    <col min="11792" max="11792" width="11.42578125" style="204"/>
    <col min="11793" max="11793" width="10" style="204" customWidth="1"/>
    <col min="11794" max="11796" width="11.42578125" style="204"/>
    <col min="11797" max="11797" width="11.28515625" style="204" customWidth="1"/>
    <col min="11798" max="11798" width="11.42578125" style="204"/>
    <col min="11799" max="11799" width="38.7109375" style="204" customWidth="1"/>
    <col min="11800" max="11800" width="64" style="204" customWidth="1"/>
    <col min="11801" max="11805" width="11.28515625" style="204" customWidth="1"/>
    <col min="11806" max="12032" width="11.42578125" style="204"/>
    <col min="12033" max="12033" width="35.5703125" style="204" customWidth="1"/>
    <col min="12034" max="12034" width="14.28515625" style="204" customWidth="1"/>
    <col min="12035" max="12035" width="18.5703125" style="204" customWidth="1"/>
    <col min="12036" max="12036" width="27.85546875" style="204" customWidth="1"/>
    <col min="12037" max="12037" width="22" style="204" customWidth="1"/>
    <col min="12038" max="12038" width="46.42578125" style="204" customWidth="1"/>
    <col min="12039" max="12043" width="4.85546875" style="204" customWidth="1"/>
    <col min="12044" max="12044" width="33" style="204" customWidth="1"/>
    <col min="12045" max="12045" width="21.140625" style="204" customWidth="1"/>
    <col min="12046" max="12046" width="12" style="204" customWidth="1"/>
    <col min="12047" max="12047" width="21.85546875" style="204" bestFit="1" customWidth="1"/>
    <col min="12048" max="12048" width="11.42578125" style="204"/>
    <col min="12049" max="12049" width="10" style="204" customWidth="1"/>
    <col min="12050" max="12052" width="11.42578125" style="204"/>
    <col min="12053" max="12053" width="11.28515625" style="204" customWidth="1"/>
    <col min="12054" max="12054" width="11.42578125" style="204"/>
    <col min="12055" max="12055" width="38.7109375" style="204" customWidth="1"/>
    <col min="12056" max="12056" width="64" style="204" customWidth="1"/>
    <col min="12057" max="12061" width="11.28515625" style="204" customWidth="1"/>
    <col min="12062" max="12288" width="11.42578125" style="204"/>
    <col min="12289" max="12289" width="35.5703125" style="204" customWidth="1"/>
    <col min="12290" max="12290" width="14.28515625" style="204" customWidth="1"/>
    <col min="12291" max="12291" width="18.5703125" style="204" customWidth="1"/>
    <col min="12292" max="12292" width="27.85546875" style="204" customWidth="1"/>
    <col min="12293" max="12293" width="22" style="204" customWidth="1"/>
    <col min="12294" max="12294" width="46.42578125" style="204" customWidth="1"/>
    <col min="12295" max="12299" width="4.85546875" style="204" customWidth="1"/>
    <col min="12300" max="12300" width="33" style="204" customWidth="1"/>
    <col min="12301" max="12301" width="21.140625" style="204" customWidth="1"/>
    <col min="12302" max="12302" width="12" style="204" customWidth="1"/>
    <col min="12303" max="12303" width="21.85546875" style="204" bestFit="1" customWidth="1"/>
    <col min="12304" max="12304" width="11.42578125" style="204"/>
    <col min="12305" max="12305" width="10" style="204" customWidth="1"/>
    <col min="12306" max="12308" width="11.42578125" style="204"/>
    <col min="12309" max="12309" width="11.28515625" style="204" customWidth="1"/>
    <col min="12310" max="12310" width="11.42578125" style="204"/>
    <col min="12311" max="12311" width="38.7109375" style="204" customWidth="1"/>
    <col min="12312" max="12312" width="64" style="204" customWidth="1"/>
    <col min="12313" max="12317" width="11.28515625" style="204" customWidth="1"/>
    <col min="12318" max="12544" width="11.42578125" style="204"/>
    <col min="12545" max="12545" width="35.5703125" style="204" customWidth="1"/>
    <col min="12546" max="12546" width="14.28515625" style="204" customWidth="1"/>
    <col min="12547" max="12547" width="18.5703125" style="204" customWidth="1"/>
    <col min="12548" max="12548" width="27.85546875" style="204" customWidth="1"/>
    <col min="12549" max="12549" width="22" style="204" customWidth="1"/>
    <col min="12550" max="12550" width="46.42578125" style="204" customWidth="1"/>
    <col min="12551" max="12555" width="4.85546875" style="204" customWidth="1"/>
    <col min="12556" max="12556" width="33" style="204" customWidth="1"/>
    <col min="12557" max="12557" width="21.140625" style="204" customWidth="1"/>
    <col min="12558" max="12558" width="12" style="204" customWidth="1"/>
    <col min="12559" max="12559" width="21.85546875" style="204" bestFit="1" customWidth="1"/>
    <col min="12560" max="12560" width="11.42578125" style="204"/>
    <col min="12561" max="12561" width="10" style="204" customWidth="1"/>
    <col min="12562" max="12564" width="11.42578125" style="204"/>
    <col min="12565" max="12565" width="11.28515625" style="204" customWidth="1"/>
    <col min="12566" max="12566" width="11.42578125" style="204"/>
    <col min="12567" max="12567" width="38.7109375" style="204" customWidth="1"/>
    <col min="12568" max="12568" width="64" style="204" customWidth="1"/>
    <col min="12569" max="12573" width="11.28515625" style="204" customWidth="1"/>
    <col min="12574" max="12800" width="11.42578125" style="204"/>
    <col min="12801" max="12801" width="35.5703125" style="204" customWidth="1"/>
    <col min="12802" max="12802" width="14.28515625" style="204" customWidth="1"/>
    <col min="12803" max="12803" width="18.5703125" style="204" customWidth="1"/>
    <col min="12804" max="12804" width="27.85546875" style="204" customWidth="1"/>
    <col min="12805" max="12805" width="22" style="204" customWidth="1"/>
    <col min="12806" max="12806" width="46.42578125" style="204" customWidth="1"/>
    <col min="12807" max="12811" width="4.85546875" style="204" customWidth="1"/>
    <col min="12812" max="12812" width="33" style="204" customWidth="1"/>
    <col min="12813" max="12813" width="21.140625" style="204" customWidth="1"/>
    <col min="12814" max="12814" width="12" style="204" customWidth="1"/>
    <col min="12815" max="12815" width="21.85546875" style="204" bestFit="1" customWidth="1"/>
    <col min="12816" max="12816" width="11.42578125" style="204"/>
    <col min="12817" max="12817" width="10" style="204" customWidth="1"/>
    <col min="12818" max="12820" width="11.42578125" style="204"/>
    <col min="12821" max="12821" width="11.28515625" style="204" customWidth="1"/>
    <col min="12822" max="12822" width="11.42578125" style="204"/>
    <col min="12823" max="12823" width="38.7109375" style="204" customWidth="1"/>
    <col min="12824" max="12824" width="64" style="204" customWidth="1"/>
    <col min="12825" max="12829" width="11.28515625" style="204" customWidth="1"/>
    <col min="12830" max="13056" width="11.42578125" style="204"/>
    <col min="13057" max="13057" width="35.5703125" style="204" customWidth="1"/>
    <col min="13058" max="13058" width="14.28515625" style="204" customWidth="1"/>
    <col min="13059" max="13059" width="18.5703125" style="204" customWidth="1"/>
    <col min="13060" max="13060" width="27.85546875" style="204" customWidth="1"/>
    <col min="13061" max="13061" width="22" style="204" customWidth="1"/>
    <col min="13062" max="13062" width="46.42578125" style="204" customWidth="1"/>
    <col min="13063" max="13067" width="4.85546875" style="204" customWidth="1"/>
    <col min="13068" max="13068" width="33" style="204" customWidth="1"/>
    <col min="13069" max="13069" width="21.140625" style="204" customWidth="1"/>
    <col min="13070" max="13070" width="12" style="204" customWidth="1"/>
    <col min="13071" max="13071" width="21.85546875" style="204" bestFit="1" customWidth="1"/>
    <col min="13072" max="13072" width="11.42578125" style="204"/>
    <col min="13073" max="13073" width="10" style="204" customWidth="1"/>
    <col min="13074" max="13076" width="11.42578125" style="204"/>
    <col min="13077" max="13077" width="11.28515625" style="204" customWidth="1"/>
    <col min="13078" max="13078" width="11.42578125" style="204"/>
    <col min="13079" max="13079" width="38.7109375" style="204" customWidth="1"/>
    <col min="13080" max="13080" width="64" style="204" customWidth="1"/>
    <col min="13081" max="13085" width="11.28515625" style="204" customWidth="1"/>
    <col min="13086" max="13312" width="11.42578125" style="204"/>
    <col min="13313" max="13313" width="35.5703125" style="204" customWidth="1"/>
    <col min="13314" max="13314" width="14.28515625" style="204" customWidth="1"/>
    <col min="13315" max="13315" width="18.5703125" style="204" customWidth="1"/>
    <col min="13316" max="13316" width="27.85546875" style="204" customWidth="1"/>
    <col min="13317" max="13317" width="22" style="204" customWidth="1"/>
    <col min="13318" max="13318" width="46.42578125" style="204" customWidth="1"/>
    <col min="13319" max="13323" width="4.85546875" style="204" customWidth="1"/>
    <col min="13324" max="13324" width="33" style="204" customWidth="1"/>
    <col min="13325" max="13325" width="21.140625" style="204" customWidth="1"/>
    <col min="13326" max="13326" width="12" style="204" customWidth="1"/>
    <col min="13327" max="13327" width="21.85546875" style="204" bestFit="1" customWidth="1"/>
    <col min="13328" max="13328" width="11.42578125" style="204"/>
    <col min="13329" max="13329" width="10" style="204" customWidth="1"/>
    <col min="13330" max="13332" width="11.42578125" style="204"/>
    <col min="13333" max="13333" width="11.28515625" style="204" customWidth="1"/>
    <col min="13334" max="13334" width="11.42578125" style="204"/>
    <col min="13335" max="13335" width="38.7109375" style="204" customWidth="1"/>
    <col min="13336" max="13336" width="64" style="204" customWidth="1"/>
    <col min="13337" max="13341" width="11.28515625" style="204" customWidth="1"/>
    <col min="13342" max="13568" width="11.42578125" style="204"/>
    <col min="13569" max="13569" width="35.5703125" style="204" customWidth="1"/>
    <col min="13570" max="13570" width="14.28515625" style="204" customWidth="1"/>
    <col min="13571" max="13571" width="18.5703125" style="204" customWidth="1"/>
    <col min="13572" max="13572" width="27.85546875" style="204" customWidth="1"/>
    <col min="13573" max="13573" width="22" style="204" customWidth="1"/>
    <col min="13574" max="13574" width="46.42578125" style="204" customWidth="1"/>
    <col min="13575" max="13579" width="4.85546875" style="204" customWidth="1"/>
    <col min="13580" max="13580" width="33" style="204" customWidth="1"/>
    <col min="13581" max="13581" width="21.140625" style="204" customWidth="1"/>
    <col min="13582" max="13582" width="12" style="204" customWidth="1"/>
    <col min="13583" max="13583" width="21.85546875" style="204" bestFit="1" customWidth="1"/>
    <col min="13584" max="13584" width="11.42578125" style="204"/>
    <col min="13585" max="13585" width="10" style="204" customWidth="1"/>
    <col min="13586" max="13588" width="11.42578125" style="204"/>
    <col min="13589" max="13589" width="11.28515625" style="204" customWidth="1"/>
    <col min="13590" max="13590" width="11.42578125" style="204"/>
    <col min="13591" max="13591" width="38.7109375" style="204" customWidth="1"/>
    <col min="13592" max="13592" width="64" style="204" customWidth="1"/>
    <col min="13593" max="13597" width="11.28515625" style="204" customWidth="1"/>
    <col min="13598" max="13824" width="11.42578125" style="204"/>
    <col min="13825" max="13825" width="35.5703125" style="204" customWidth="1"/>
    <col min="13826" max="13826" width="14.28515625" style="204" customWidth="1"/>
    <col min="13827" max="13827" width="18.5703125" style="204" customWidth="1"/>
    <col min="13828" max="13828" width="27.85546875" style="204" customWidth="1"/>
    <col min="13829" max="13829" width="22" style="204" customWidth="1"/>
    <col min="13830" max="13830" width="46.42578125" style="204" customWidth="1"/>
    <col min="13831" max="13835" width="4.85546875" style="204" customWidth="1"/>
    <col min="13836" max="13836" width="33" style="204" customWidth="1"/>
    <col min="13837" max="13837" width="21.140625" style="204" customWidth="1"/>
    <col min="13838" max="13838" width="12" style="204" customWidth="1"/>
    <col min="13839" max="13839" width="21.85546875" style="204" bestFit="1" customWidth="1"/>
    <col min="13840" max="13840" width="11.42578125" style="204"/>
    <col min="13841" max="13841" width="10" style="204" customWidth="1"/>
    <col min="13842" max="13844" width="11.42578125" style="204"/>
    <col min="13845" max="13845" width="11.28515625" style="204" customWidth="1"/>
    <col min="13846" max="13846" width="11.42578125" style="204"/>
    <col min="13847" max="13847" width="38.7109375" style="204" customWidth="1"/>
    <col min="13848" max="13848" width="64" style="204" customWidth="1"/>
    <col min="13849" max="13853" width="11.28515625" style="204" customWidth="1"/>
    <col min="13854" max="14080" width="11.42578125" style="204"/>
    <col min="14081" max="14081" width="35.5703125" style="204" customWidth="1"/>
    <col min="14082" max="14082" width="14.28515625" style="204" customWidth="1"/>
    <col min="14083" max="14083" width="18.5703125" style="204" customWidth="1"/>
    <col min="14084" max="14084" width="27.85546875" style="204" customWidth="1"/>
    <col min="14085" max="14085" width="22" style="204" customWidth="1"/>
    <col min="14086" max="14086" width="46.42578125" style="204" customWidth="1"/>
    <col min="14087" max="14091" width="4.85546875" style="204" customWidth="1"/>
    <col min="14092" max="14092" width="33" style="204" customWidth="1"/>
    <col min="14093" max="14093" width="21.140625" style="204" customWidth="1"/>
    <col min="14094" max="14094" width="12" style="204" customWidth="1"/>
    <col min="14095" max="14095" width="21.85546875" style="204" bestFit="1" customWidth="1"/>
    <col min="14096" max="14096" width="11.42578125" style="204"/>
    <col min="14097" max="14097" width="10" style="204" customWidth="1"/>
    <col min="14098" max="14100" width="11.42578125" style="204"/>
    <col min="14101" max="14101" width="11.28515625" style="204" customWidth="1"/>
    <col min="14102" max="14102" width="11.42578125" style="204"/>
    <col min="14103" max="14103" width="38.7109375" style="204" customWidth="1"/>
    <col min="14104" max="14104" width="64" style="204" customWidth="1"/>
    <col min="14105" max="14109" width="11.28515625" style="204" customWidth="1"/>
    <col min="14110" max="14336" width="11.42578125" style="204"/>
    <col min="14337" max="14337" width="35.5703125" style="204" customWidth="1"/>
    <col min="14338" max="14338" width="14.28515625" style="204" customWidth="1"/>
    <col min="14339" max="14339" width="18.5703125" style="204" customWidth="1"/>
    <col min="14340" max="14340" width="27.85546875" style="204" customWidth="1"/>
    <col min="14341" max="14341" width="22" style="204" customWidth="1"/>
    <col min="14342" max="14342" width="46.42578125" style="204" customWidth="1"/>
    <col min="14343" max="14347" width="4.85546875" style="204" customWidth="1"/>
    <col min="14348" max="14348" width="33" style="204" customWidth="1"/>
    <col min="14349" max="14349" width="21.140625" style="204" customWidth="1"/>
    <col min="14350" max="14350" width="12" style="204" customWidth="1"/>
    <col min="14351" max="14351" width="21.85546875" style="204" bestFit="1" customWidth="1"/>
    <col min="14352" max="14352" width="11.42578125" style="204"/>
    <col min="14353" max="14353" width="10" style="204" customWidth="1"/>
    <col min="14354" max="14356" width="11.42578125" style="204"/>
    <col min="14357" max="14357" width="11.28515625" style="204" customWidth="1"/>
    <col min="14358" max="14358" width="11.42578125" style="204"/>
    <col min="14359" max="14359" width="38.7109375" style="204" customWidth="1"/>
    <col min="14360" max="14360" width="64" style="204" customWidth="1"/>
    <col min="14361" max="14365" width="11.28515625" style="204" customWidth="1"/>
    <col min="14366" max="14592" width="11.42578125" style="204"/>
    <col min="14593" max="14593" width="35.5703125" style="204" customWidth="1"/>
    <col min="14594" max="14594" width="14.28515625" style="204" customWidth="1"/>
    <col min="14595" max="14595" width="18.5703125" style="204" customWidth="1"/>
    <col min="14596" max="14596" width="27.85546875" style="204" customWidth="1"/>
    <col min="14597" max="14597" width="22" style="204" customWidth="1"/>
    <col min="14598" max="14598" width="46.42578125" style="204" customWidth="1"/>
    <col min="14599" max="14603" width="4.85546875" style="204" customWidth="1"/>
    <col min="14604" max="14604" width="33" style="204" customWidth="1"/>
    <col min="14605" max="14605" width="21.140625" style="204" customWidth="1"/>
    <col min="14606" max="14606" width="12" style="204" customWidth="1"/>
    <col min="14607" max="14607" width="21.85546875" style="204" bestFit="1" customWidth="1"/>
    <col min="14608" max="14608" width="11.42578125" style="204"/>
    <col min="14609" max="14609" width="10" style="204" customWidth="1"/>
    <col min="14610" max="14612" width="11.42578125" style="204"/>
    <col min="14613" max="14613" width="11.28515625" style="204" customWidth="1"/>
    <col min="14614" max="14614" width="11.42578125" style="204"/>
    <col min="14615" max="14615" width="38.7109375" style="204" customWidth="1"/>
    <col min="14616" max="14616" width="64" style="204" customWidth="1"/>
    <col min="14617" max="14621" width="11.28515625" style="204" customWidth="1"/>
    <col min="14622" max="14848" width="11.42578125" style="204"/>
    <col min="14849" max="14849" width="35.5703125" style="204" customWidth="1"/>
    <col min="14850" max="14850" width="14.28515625" style="204" customWidth="1"/>
    <col min="14851" max="14851" width="18.5703125" style="204" customWidth="1"/>
    <col min="14852" max="14852" width="27.85546875" style="204" customWidth="1"/>
    <col min="14853" max="14853" width="22" style="204" customWidth="1"/>
    <col min="14854" max="14854" width="46.42578125" style="204" customWidth="1"/>
    <col min="14855" max="14859" width="4.85546875" style="204" customWidth="1"/>
    <col min="14860" max="14860" width="33" style="204" customWidth="1"/>
    <col min="14861" max="14861" width="21.140625" style="204" customWidth="1"/>
    <col min="14862" max="14862" width="12" style="204" customWidth="1"/>
    <col min="14863" max="14863" width="21.85546875" style="204" bestFit="1" customWidth="1"/>
    <col min="14864" max="14864" width="11.42578125" style="204"/>
    <col min="14865" max="14865" width="10" style="204" customWidth="1"/>
    <col min="14866" max="14868" width="11.42578125" style="204"/>
    <col min="14869" max="14869" width="11.28515625" style="204" customWidth="1"/>
    <col min="14870" max="14870" width="11.42578125" style="204"/>
    <col min="14871" max="14871" width="38.7109375" style="204" customWidth="1"/>
    <col min="14872" max="14872" width="64" style="204" customWidth="1"/>
    <col min="14873" max="14877" width="11.28515625" style="204" customWidth="1"/>
    <col min="14878" max="15104" width="11.42578125" style="204"/>
    <col min="15105" max="15105" width="35.5703125" style="204" customWidth="1"/>
    <col min="15106" max="15106" width="14.28515625" style="204" customWidth="1"/>
    <col min="15107" max="15107" width="18.5703125" style="204" customWidth="1"/>
    <col min="15108" max="15108" width="27.85546875" style="204" customWidth="1"/>
    <col min="15109" max="15109" width="22" style="204" customWidth="1"/>
    <col min="15110" max="15110" width="46.42578125" style="204" customWidth="1"/>
    <col min="15111" max="15115" width="4.85546875" style="204" customWidth="1"/>
    <col min="15116" max="15116" width="33" style="204" customWidth="1"/>
    <col min="15117" max="15117" width="21.140625" style="204" customWidth="1"/>
    <col min="15118" max="15118" width="12" style="204" customWidth="1"/>
    <col min="15119" max="15119" width="21.85546875" style="204" bestFit="1" customWidth="1"/>
    <col min="15120" max="15120" width="11.42578125" style="204"/>
    <col min="15121" max="15121" width="10" style="204" customWidth="1"/>
    <col min="15122" max="15124" width="11.42578125" style="204"/>
    <col min="15125" max="15125" width="11.28515625" style="204" customWidth="1"/>
    <col min="15126" max="15126" width="11.42578125" style="204"/>
    <col min="15127" max="15127" width="38.7109375" style="204" customWidth="1"/>
    <col min="15128" max="15128" width="64" style="204" customWidth="1"/>
    <col min="15129" max="15133" width="11.28515625" style="204" customWidth="1"/>
    <col min="15134" max="15360" width="11.42578125" style="204"/>
    <col min="15361" max="15361" width="35.5703125" style="204" customWidth="1"/>
    <col min="15362" max="15362" width="14.28515625" style="204" customWidth="1"/>
    <col min="15363" max="15363" width="18.5703125" style="204" customWidth="1"/>
    <col min="15364" max="15364" width="27.85546875" style="204" customWidth="1"/>
    <col min="15365" max="15365" width="22" style="204" customWidth="1"/>
    <col min="15366" max="15366" width="46.42578125" style="204" customWidth="1"/>
    <col min="15367" max="15371" width="4.85546875" style="204" customWidth="1"/>
    <col min="15372" max="15372" width="33" style="204" customWidth="1"/>
    <col min="15373" max="15373" width="21.140625" style="204" customWidth="1"/>
    <col min="15374" max="15374" width="12" style="204" customWidth="1"/>
    <col min="15375" max="15375" width="21.85546875" style="204" bestFit="1" customWidth="1"/>
    <col min="15376" max="15376" width="11.42578125" style="204"/>
    <col min="15377" max="15377" width="10" style="204" customWidth="1"/>
    <col min="15378" max="15380" width="11.42578125" style="204"/>
    <col min="15381" max="15381" width="11.28515625" style="204" customWidth="1"/>
    <col min="15382" max="15382" width="11.42578125" style="204"/>
    <col min="15383" max="15383" width="38.7109375" style="204" customWidth="1"/>
    <col min="15384" max="15384" width="64" style="204" customWidth="1"/>
    <col min="15385" max="15389" width="11.28515625" style="204" customWidth="1"/>
    <col min="15390" max="15616" width="11.42578125" style="204"/>
    <col min="15617" max="15617" width="35.5703125" style="204" customWidth="1"/>
    <col min="15618" max="15618" width="14.28515625" style="204" customWidth="1"/>
    <col min="15619" max="15619" width="18.5703125" style="204" customWidth="1"/>
    <col min="15620" max="15620" width="27.85546875" style="204" customWidth="1"/>
    <col min="15621" max="15621" width="22" style="204" customWidth="1"/>
    <col min="15622" max="15622" width="46.42578125" style="204" customWidth="1"/>
    <col min="15623" max="15627" width="4.85546875" style="204" customWidth="1"/>
    <col min="15628" max="15628" width="33" style="204" customWidth="1"/>
    <col min="15629" max="15629" width="21.140625" style="204" customWidth="1"/>
    <col min="15630" max="15630" width="12" style="204" customWidth="1"/>
    <col min="15631" max="15631" width="21.85546875" style="204" bestFit="1" customWidth="1"/>
    <col min="15632" max="15632" width="11.42578125" style="204"/>
    <col min="15633" max="15633" width="10" style="204" customWidth="1"/>
    <col min="15634" max="15636" width="11.42578125" style="204"/>
    <col min="15637" max="15637" width="11.28515625" style="204" customWidth="1"/>
    <col min="15638" max="15638" width="11.42578125" style="204"/>
    <col min="15639" max="15639" width="38.7109375" style="204" customWidth="1"/>
    <col min="15640" max="15640" width="64" style="204" customWidth="1"/>
    <col min="15641" max="15645" width="11.28515625" style="204" customWidth="1"/>
    <col min="15646" max="15872" width="11.42578125" style="204"/>
    <col min="15873" max="15873" width="35.5703125" style="204" customWidth="1"/>
    <col min="15874" max="15874" width="14.28515625" style="204" customWidth="1"/>
    <col min="15875" max="15875" width="18.5703125" style="204" customWidth="1"/>
    <col min="15876" max="15876" width="27.85546875" style="204" customWidth="1"/>
    <col min="15877" max="15877" width="22" style="204" customWidth="1"/>
    <col min="15878" max="15878" width="46.42578125" style="204" customWidth="1"/>
    <col min="15879" max="15883" width="4.85546875" style="204" customWidth="1"/>
    <col min="15884" max="15884" width="33" style="204" customWidth="1"/>
    <col min="15885" max="15885" width="21.140625" style="204" customWidth="1"/>
    <col min="15886" max="15886" width="12" style="204" customWidth="1"/>
    <col min="15887" max="15887" width="21.85546875" style="204" bestFit="1" customWidth="1"/>
    <col min="15888" max="15888" width="11.42578125" style="204"/>
    <col min="15889" max="15889" width="10" style="204" customWidth="1"/>
    <col min="15890" max="15892" width="11.42578125" style="204"/>
    <col min="15893" max="15893" width="11.28515625" style="204" customWidth="1"/>
    <col min="15894" max="15894" width="11.42578125" style="204"/>
    <col min="15895" max="15895" width="38.7109375" style="204" customWidth="1"/>
    <col min="15896" max="15896" width="64" style="204" customWidth="1"/>
    <col min="15897" max="15901" width="11.28515625" style="204" customWidth="1"/>
    <col min="15902" max="16128" width="11.42578125" style="204"/>
    <col min="16129" max="16129" width="35.5703125" style="204" customWidth="1"/>
    <col min="16130" max="16130" width="14.28515625" style="204" customWidth="1"/>
    <col min="16131" max="16131" width="18.5703125" style="204" customWidth="1"/>
    <col min="16132" max="16132" width="27.85546875" style="204" customWidth="1"/>
    <col min="16133" max="16133" width="22" style="204" customWidth="1"/>
    <col min="16134" max="16134" width="46.42578125" style="204" customWidth="1"/>
    <col min="16135" max="16139" width="4.85546875" style="204" customWidth="1"/>
    <col min="16140" max="16140" width="33" style="204" customWidth="1"/>
    <col min="16141" max="16141" width="21.140625" style="204" customWidth="1"/>
    <col min="16142" max="16142" width="12" style="204" customWidth="1"/>
    <col min="16143" max="16143" width="21.85546875" style="204" bestFit="1" customWidth="1"/>
    <col min="16144" max="16144" width="11.42578125" style="204"/>
    <col min="16145" max="16145" width="10" style="204" customWidth="1"/>
    <col min="16146" max="16148" width="11.42578125" style="204"/>
    <col min="16149" max="16149" width="11.28515625" style="204" customWidth="1"/>
    <col min="16150" max="16150" width="11.42578125" style="204"/>
    <col min="16151" max="16151" width="38.7109375" style="204" customWidth="1"/>
    <col min="16152" max="16152" width="64" style="204" customWidth="1"/>
    <col min="16153" max="16157" width="11.28515625" style="204" customWidth="1"/>
    <col min="16158" max="16384" width="11.42578125" style="204"/>
  </cols>
  <sheetData>
    <row r="1" spans="1:29" x14ac:dyDescent="0.25">
      <c r="A1" s="271" t="s">
        <v>215</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row>
    <row r="2" spans="1:29" x14ac:dyDescent="0.25">
      <c r="A2" s="271"/>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row>
    <row r="3" spans="1:29" x14ac:dyDescent="0.25">
      <c r="A3" s="271" t="s">
        <v>216</v>
      </c>
      <c r="B3" s="271"/>
      <c r="C3" s="271"/>
      <c r="D3" s="271"/>
      <c r="E3" s="271"/>
      <c r="F3" s="271"/>
      <c r="G3" s="271"/>
      <c r="H3" s="271"/>
      <c r="I3" s="271"/>
      <c r="J3" s="271"/>
      <c r="K3" s="271"/>
      <c r="L3" s="271"/>
      <c r="M3" s="271"/>
      <c r="N3" s="271"/>
      <c r="O3" s="271"/>
      <c r="P3" s="271"/>
      <c r="Q3" s="271"/>
      <c r="R3" s="271"/>
      <c r="S3" s="271"/>
      <c r="T3" s="271"/>
      <c r="U3" s="271"/>
      <c r="V3" s="271"/>
      <c r="W3" s="271"/>
      <c r="X3" s="271"/>
      <c r="Y3" s="3"/>
      <c r="Z3" s="3"/>
      <c r="AA3" s="3"/>
      <c r="AB3" s="3"/>
      <c r="AC3" s="3"/>
    </row>
    <row r="4" spans="1:29" s="205" customFormat="1" ht="35.1" customHeight="1" x14ac:dyDescent="0.25">
      <c r="A4" s="353" t="s">
        <v>217</v>
      </c>
      <c r="B4" s="353"/>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c r="AC4" s="353"/>
    </row>
    <row r="5" spans="1:29" s="205" customFormat="1" ht="44.1" customHeight="1" x14ac:dyDescent="0.25">
      <c r="A5" s="206" t="s">
        <v>218</v>
      </c>
      <c r="B5" s="206" t="s">
        <v>219</v>
      </c>
      <c r="C5" s="206" t="s">
        <v>220</v>
      </c>
      <c r="D5" s="206" t="s">
        <v>221</v>
      </c>
      <c r="E5" s="206" t="s">
        <v>222</v>
      </c>
      <c r="F5" s="206" t="s">
        <v>223</v>
      </c>
      <c r="G5" s="206" t="s">
        <v>224</v>
      </c>
      <c r="H5" s="207" t="s">
        <v>225</v>
      </c>
      <c r="I5" s="207" t="s">
        <v>226</v>
      </c>
      <c r="J5" s="207" t="s">
        <v>227</v>
      </c>
      <c r="K5" s="207" t="s">
        <v>228</v>
      </c>
      <c r="L5" s="207" t="s">
        <v>229</v>
      </c>
      <c r="M5" s="207" t="s">
        <v>230</v>
      </c>
      <c r="N5" s="207" t="s">
        <v>231</v>
      </c>
      <c r="O5" s="207" t="s">
        <v>232</v>
      </c>
      <c r="P5" s="207" t="s">
        <v>233</v>
      </c>
      <c r="Q5" s="207" t="s">
        <v>234</v>
      </c>
      <c r="R5" s="208" t="s">
        <v>235</v>
      </c>
      <c r="S5" s="209" t="s">
        <v>236</v>
      </c>
      <c r="T5" s="207" t="s">
        <v>237</v>
      </c>
      <c r="U5" s="207" t="s">
        <v>238</v>
      </c>
      <c r="V5" s="207" t="s">
        <v>239</v>
      </c>
      <c r="W5" s="207" t="s">
        <v>240</v>
      </c>
      <c r="X5" s="209" t="s">
        <v>241</v>
      </c>
      <c r="Y5" s="210" t="s">
        <v>242</v>
      </c>
      <c r="Z5" s="210" t="s">
        <v>243</v>
      </c>
      <c r="AA5" s="210" t="s">
        <v>244</v>
      </c>
      <c r="AB5" s="209" t="s">
        <v>245</v>
      </c>
      <c r="AC5" s="209" t="s">
        <v>246</v>
      </c>
    </row>
    <row r="6" spans="1:29" ht="165" x14ac:dyDescent="0.25">
      <c r="A6" s="211" t="s">
        <v>247</v>
      </c>
      <c r="B6" s="212" t="s">
        <v>248</v>
      </c>
      <c r="C6" s="213" t="s">
        <v>249</v>
      </c>
      <c r="D6" s="213" t="s">
        <v>250</v>
      </c>
      <c r="E6" s="213" t="s">
        <v>251</v>
      </c>
      <c r="F6" s="213"/>
      <c r="G6" s="214">
        <v>2</v>
      </c>
      <c r="H6" s="214">
        <v>2.5</v>
      </c>
      <c r="I6" s="214" t="s">
        <v>252</v>
      </c>
      <c r="J6" s="214" t="s">
        <v>253</v>
      </c>
      <c r="K6" s="215" t="s">
        <v>254</v>
      </c>
      <c r="L6" s="216" t="s">
        <v>255</v>
      </c>
      <c r="M6" s="216" t="s">
        <v>256</v>
      </c>
      <c r="N6" s="216" t="s">
        <v>257</v>
      </c>
      <c r="O6" s="214" t="s">
        <v>258</v>
      </c>
      <c r="P6" s="214" t="s">
        <v>259</v>
      </c>
      <c r="Q6" s="214">
        <v>6.4</v>
      </c>
      <c r="R6" s="214">
        <v>8.6999999999999993</v>
      </c>
      <c r="S6" s="214">
        <v>8.6999999999999993</v>
      </c>
      <c r="T6" s="215"/>
      <c r="U6" s="215"/>
      <c r="V6" s="214"/>
      <c r="W6" s="213" t="s">
        <v>260</v>
      </c>
      <c r="X6" s="213" t="s">
        <v>261</v>
      </c>
      <c r="Y6" s="217"/>
      <c r="Z6" s="217"/>
      <c r="AA6" s="217"/>
      <c r="AB6" s="213"/>
      <c r="AC6" s="218"/>
    </row>
    <row r="7" spans="1:29" ht="165" x14ac:dyDescent="0.25">
      <c r="A7" s="211" t="s">
        <v>247</v>
      </c>
      <c r="B7" s="212"/>
      <c r="C7" s="213" t="s">
        <v>249</v>
      </c>
      <c r="D7" s="213" t="s">
        <v>250</v>
      </c>
      <c r="E7" s="213" t="s">
        <v>251</v>
      </c>
      <c r="F7" s="213"/>
      <c r="G7" s="214">
        <v>2</v>
      </c>
      <c r="H7" s="214">
        <v>2.5</v>
      </c>
      <c r="I7" s="214" t="s">
        <v>252</v>
      </c>
      <c r="J7" s="214" t="s">
        <v>253</v>
      </c>
      <c r="K7" s="219" t="s">
        <v>254</v>
      </c>
      <c r="L7" s="216" t="s">
        <v>262</v>
      </c>
      <c r="M7" s="216" t="s">
        <v>263</v>
      </c>
      <c r="N7" s="216" t="s">
        <v>264</v>
      </c>
      <c r="O7" s="214" t="s">
        <v>258</v>
      </c>
      <c r="P7" s="214" t="s">
        <v>265</v>
      </c>
      <c r="Q7" s="214">
        <v>33.1</v>
      </c>
      <c r="R7" s="214">
        <v>42.4</v>
      </c>
      <c r="S7" s="214">
        <v>42.4</v>
      </c>
      <c r="T7" s="214"/>
      <c r="U7" s="214"/>
      <c r="V7" s="214" t="e">
        <f>+T7/U7</f>
        <v>#DIV/0!</v>
      </c>
      <c r="W7" s="216" t="s">
        <v>266</v>
      </c>
      <c r="X7" s="216" t="s">
        <v>267</v>
      </c>
      <c r="Y7" s="220"/>
      <c r="Z7" s="220"/>
      <c r="AA7" s="220"/>
      <c r="AB7" s="214"/>
      <c r="AC7" s="221"/>
    </row>
    <row r="8" spans="1:29" ht="137.1" customHeight="1" x14ac:dyDescent="0.25">
      <c r="A8" s="211" t="s">
        <v>247</v>
      </c>
      <c r="B8" s="212" t="s">
        <v>268</v>
      </c>
      <c r="C8" s="213" t="s">
        <v>249</v>
      </c>
      <c r="D8" s="213" t="s">
        <v>269</v>
      </c>
      <c r="E8" s="213"/>
      <c r="F8" s="213"/>
      <c r="G8" s="214">
        <v>2</v>
      </c>
      <c r="H8" s="214">
        <v>2.5</v>
      </c>
      <c r="I8" s="214" t="s">
        <v>252</v>
      </c>
      <c r="J8" s="214" t="s">
        <v>253</v>
      </c>
      <c r="K8" s="214" t="s">
        <v>254</v>
      </c>
      <c r="L8" s="216" t="s">
        <v>270</v>
      </c>
      <c r="M8" s="216" t="s">
        <v>271</v>
      </c>
      <c r="N8" s="216" t="s">
        <v>272</v>
      </c>
      <c r="O8" s="214" t="s">
        <v>258</v>
      </c>
      <c r="P8" s="214" t="s">
        <v>265</v>
      </c>
      <c r="Q8" s="214">
        <v>63.03</v>
      </c>
      <c r="R8" s="214">
        <v>64</v>
      </c>
      <c r="S8" s="214">
        <v>64</v>
      </c>
      <c r="T8" s="214"/>
      <c r="U8" s="214"/>
      <c r="V8" s="214" t="e">
        <f>+T8/U8</f>
        <v>#DIV/0!</v>
      </c>
      <c r="W8" s="216" t="s">
        <v>273</v>
      </c>
      <c r="X8" s="216" t="s">
        <v>274</v>
      </c>
      <c r="Y8" s="220"/>
      <c r="Z8" s="220"/>
      <c r="AA8" s="220"/>
      <c r="AB8" s="214"/>
      <c r="AC8" s="221"/>
    </row>
    <row r="9" spans="1:29" ht="137.1" customHeight="1" x14ac:dyDescent="0.25">
      <c r="A9" s="211" t="s">
        <v>247</v>
      </c>
      <c r="B9" s="222"/>
      <c r="C9" s="213" t="s">
        <v>249</v>
      </c>
      <c r="D9" s="213" t="s">
        <v>269</v>
      </c>
      <c r="E9" s="213"/>
      <c r="F9" s="213"/>
      <c r="G9" s="214">
        <v>2</v>
      </c>
      <c r="H9" s="214">
        <v>2.5</v>
      </c>
      <c r="I9" s="214" t="s">
        <v>252</v>
      </c>
      <c r="J9" s="214" t="s">
        <v>253</v>
      </c>
      <c r="K9" s="214" t="s">
        <v>254</v>
      </c>
      <c r="L9" s="216" t="s">
        <v>275</v>
      </c>
      <c r="M9" s="216" t="s">
        <v>271</v>
      </c>
      <c r="N9" s="216" t="s">
        <v>264</v>
      </c>
      <c r="O9" s="214" t="s">
        <v>258</v>
      </c>
      <c r="P9" s="214" t="s">
        <v>265</v>
      </c>
      <c r="Q9" s="214">
        <v>39.22</v>
      </c>
      <c r="R9" s="214">
        <v>57.6</v>
      </c>
      <c r="S9" s="214">
        <v>57.6</v>
      </c>
      <c r="T9" s="214"/>
      <c r="U9" s="214"/>
      <c r="V9" s="214" t="e">
        <f>+T9/U9</f>
        <v>#DIV/0!</v>
      </c>
      <c r="W9" s="216" t="s">
        <v>273</v>
      </c>
      <c r="X9" s="216" t="s">
        <v>274</v>
      </c>
      <c r="Y9" s="220"/>
      <c r="Z9" s="220"/>
      <c r="AA9" s="220"/>
      <c r="AB9" s="214"/>
      <c r="AC9" s="221"/>
    </row>
    <row r="10" spans="1:29" ht="137.1" customHeight="1" x14ac:dyDescent="0.25">
      <c r="A10" s="211" t="s">
        <v>247</v>
      </c>
      <c r="B10" s="222"/>
      <c r="C10" s="213" t="s">
        <v>249</v>
      </c>
      <c r="D10" s="213" t="s">
        <v>269</v>
      </c>
      <c r="E10" s="213"/>
      <c r="F10" s="213"/>
      <c r="G10" s="214">
        <v>2</v>
      </c>
      <c r="H10" s="214">
        <v>2.5</v>
      </c>
      <c r="I10" s="214" t="s">
        <v>252</v>
      </c>
      <c r="J10" s="214" t="s">
        <v>253</v>
      </c>
      <c r="K10" s="214" t="s">
        <v>254</v>
      </c>
      <c r="L10" s="216" t="s">
        <v>276</v>
      </c>
      <c r="M10" s="216" t="s">
        <v>271</v>
      </c>
      <c r="N10" s="216" t="s">
        <v>272</v>
      </c>
      <c r="O10" s="214" t="s">
        <v>258</v>
      </c>
      <c r="P10" s="214" t="s">
        <v>265</v>
      </c>
      <c r="Q10" s="214">
        <v>53.44</v>
      </c>
      <c r="R10" s="214">
        <v>54.4</v>
      </c>
      <c r="S10" s="214">
        <v>54.4</v>
      </c>
      <c r="T10" s="214"/>
      <c r="U10" s="214"/>
      <c r="V10" s="214" t="e">
        <f>+T10/U10</f>
        <v>#DIV/0!</v>
      </c>
      <c r="W10" s="216" t="s">
        <v>273</v>
      </c>
      <c r="X10" s="216" t="s">
        <v>274</v>
      </c>
      <c r="Y10" s="220"/>
      <c r="Z10" s="220"/>
      <c r="AA10" s="220"/>
      <c r="AB10" s="214"/>
      <c r="AC10" s="221"/>
    </row>
    <row r="11" spans="1:29" ht="192.95" customHeight="1" x14ac:dyDescent="0.25">
      <c r="A11" s="211" t="s">
        <v>247</v>
      </c>
      <c r="B11" s="222"/>
      <c r="C11" s="213" t="s">
        <v>249</v>
      </c>
      <c r="D11" s="213" t="s">
        <v>277</v>
      </c>
      <c r="E11" s="223" t="s">
        <v>278</v>
      </c>
      <c r="F11" s="213" t="s">
        <v>279</v>
      </c>
      <c r="G11" s="214">
        <v>2</v>
      </c>
      <c r="H11" s="214">
        <v>2.5</v>
      </c>
      <c r="I11" s="214" t="s">
        <v>252</v>
      </c>
      <c r="J11" s="214" t="s">
        <v>253</v>
      </c>
      <c r="K11" s="214" t="s">
        <v>280</v>
      </c>
      <c r="L11" s="216" t="s">
        <v>281</v>
      </c>
      <c r="M11" s="216" t="s">
        <v>271</v>
      </c>
      <c r="N11" s="216" t="s">
        <v>264</v>
      </c>
      <c r="O11" s="214" t="s">
        <v>258</v>
      </c>
      <c r="P11" s="214" t="s">
        <v>282</v>
      </c>
      <c r="Q11" s="214">
        <v>9</v>
      </c>
      <c r="R11" s="214">
        <v>11</v>
      </c>
      <c r="S11" s="214">
        <v>11</v>
      </c>
      <c r="T11" s="215">
        <v>1</v>
      </c>
      <c r="U11" s="215">
        <v>1</v>
      </c>
      <c r="V11" s="224">
        <f>+T11/U11</f>
        <v>1</v>
      </c>
      <c r="W11" s="216" t="s">
        <v>283</v>
      </c>
      <c r="X11" s="216" t="s">
        <v>284</v>
      </c>
      <c r="Y11" s="220"/>
      <c r="Z11" s="220"/>
      <c r="AA11" s="220"/>
      <c r="AB11" s="214"/>
      <c r="AC11" s="221"/>
    </row>
    <row r="12" spans="1:29" ht="270" x14ac:dyDescent="0.25">
      <c r="A12" s="211" t="s">
        <v>247</v>
      </c>
      <c r="B12" s="225" t="s">
        <v>285</v>
      </c>
      <c r="C12" s="213" t="s">
        <v>249</v>
      </c>
      <c r="D12" s="213" t="s">
        <v>286</v>
      </c>
      <c r="E12" s="226" t="s">
        <v>287</v>
      </c>
      <c r="F12" s="213" t="s">
        <v>288</v>
      </c>
      <c r="G12" s="214">
        <v>2</v>
      </c>
      <c r="H12" s="214">
        <v>2.5</v>
      </c>
      <c r="I12" s="214" t="s">
        <v>252</v>
      </c>
      <c r="J12" s="214" t="s">
        <v>253</v>
      </c>
      <c r="K12" s="214" t="s">
        <v>280</v>
      </c>
      <c r="L12" s="216" t="s">
        <v>289</v>
      </c>
      <c r="M12" s="216" t="s">
        <v>271</v>
      </c>
      <c r="N12" s="216" t="s">
        <v>264</v>
      </c>
      <c r="O12" s="214" t="s">
        <v>258</v>
      </c>
      <c r="P12" s="214" t="s">
        <v>282</v>
      </c>
      <c r="Q12" s="214">
        <v>82.61</v>
      </c>
      <c r="R12" s="214">
        <v>83.33</v>
      </c>
      <c r="S12" s="214">
        <v>83.33</v>
      </c>
      <c r="T12" s="215">
        <v>9.34</v>
      </c>
      <c r="U12" s="215">
        <v>0</v>
      </c>
      <c r="V12" s="214">
        <v>0</v>
      </c>
      <c r="W12" s="216" t="s">
        <v>283</v>
      </c>
      <c r="X12" s="216" t="s">
        <v>284</v>
      </c>
      <c r="Y12" s="220"/>
      <c r="Z12" s="220"/>
      <c r="AA12" s="220"/>
      <c r="AB12" s="214"/>
      <c r="AC12" s="221"/>
    </row>
    <row r="13" spans="1:29" ht="270" x14ac:dyDescent="0.25">
      <c r="A13" s="211" t="s">
        <v>247</v>
      </c>
      <c r="B13" s="227" t="s">
        <v>16</v>
      </c>
      <c r="C13" s="213" t="s">
        <v>249</v>
      </c>
      <c r="D13" s="213" t="s">
        <v>290</v>
      </c>
      <c r="E13" s="228" t="s">
        <v>291</v>
      </c>
      <c r="F13" s="213" t="s">
        <v>292</v>
      </c>
      <c r="G13" s="214">
        <v>2</v>
      </c>
      <c r="H13" s="214">
        <v>2.5</v>
      </c>
      <c r="I13" s="214" t="s">
        <v>252</v>
      </c>
      <c r="J13" s="214" t="s">
        <v>253</v>
      </c>
      <c r="K13" s="214" t="s">
        <v>280</v>
      </c>
      <c r="L13" s="216" t="s">
        <v>293</v>
      </c>
      <c r="M13" s="216" t="s">
        <v>271</v>
      </c>
      <c r="N13" s="216" t="s">
        <v>264</v>
      </c>
      <c r="O13" s="214" t="s">
        <v>258</v>
      </c>
      <c r="P13" s="214" t="s">
        <v>265</v>
      </c>
      <c r="Q13" s="214">
        <v>100</v>
      </c>
      <c r="R13" s="214">
        <v>100</v>
      </c>
      <c r="S13" s="214">
        <v>100</v>
      </c>
      <c r="T13" s="215">
        <v>0</v>
      </c>
      <c r="U13" s="215">
        <v>0</v>
      </c>
      <c r="V13" s="214">
        <v>0</v>
      </c>
      <c r="W13" s="216" t="s">
        <v>283</v>
      </c>
      <c r="X13" s="216" t="s">
        <v>284</v>
      </c>
      <c r="Y13" s="220"/>
      <c r="Z13" s="220"/>
      <c r="AA13" s="220"/>
      <c r="AB13" s="214"/>
      <c r="AC13" s="221"/>
    </row>
    <row r="14" spans="1:29" ht="270" x14ac:dyDescent="0.25">
      <c r="A14" s="211" t="s">
        <v>247</v>
      </c>
      <c r="B14" s="222"/>
      <c r="C14" s="213" t="s">
        <v>249</v>
      </c>
      <c r="D14" s="213" t="s">
        <v>294</v>
      </c>
      <c r="E14" s="223" t="s">
        <v>295</v>
      </c>
      <c r="F14" s="213" t="s">
        <v>296</v>
      </c>
      <c r="G14" s="214">
        <v>2</v>
      </c>
      <c r="H14" s="214">
        <v>2.5</v>
      </c>
      <c r="I14" s="214" t="s">
        <v>252</v>
      </c>
      <c r="J14" s="214" t="s">
        <v>253</v>
      </c>
      <c r="K14" s="214" t="s">
        <v>280</v>
      </c>
      <c r="L14" s="216" t="s">
        <v>297</v>
      </c>
      <c r="M14" s="216" t="s">
        <v>271</v>
      </c>
      <c r="N14" s="216" t="s">
        <v>264</v>
      </c>
      <c r="O14" s="214" t="s">
        <v>298</v>
      </c>
      <c r="P14" s="214" t="s">
        <v>282</v>
      </c>
      <c r="Q14" s="214">
        <v>100</v>
      </c>
      <c r="R14" s="214">
        <v>100</v>
      </c>
      <c r="S14" s="214">
        <v>100</v>
      </c>
      <c r="T14" s="215">
        <v>0</v>
      </c>
      <c r="U14" s="215">
        <v>0</v>
      </c>
      <c r="V14" s="214" t="e">
        <f>+T14/U14</f>
        <v>#DIV/0!</v>
      </c>
      <c r="W14" s="216" t="s">
        <v>283</v>
      </c>
      <c r="X14" s="216" t="s">
        <v>284</v>
      </c>
      <c r="Y14" s="220">
        <v>1502397.53</v>
      </c>
      <c r="Z14" s="220">
        <v>2504704.92</v>
      </c>
      <c r="AA14" s="220"/>
      <c r="AB14" s="214"/>
      <c r="AC14" s="221"/>
    </row>
    <row r="15" spans="1:29" ht="270" x14ac:dyDescent="0.25">
      <c r="A15" s="211"/>
      <c r="B15" s="225"/>
      <c r="C15" s="213" t="s">
        <v>249</v>
      </c>
      <c r="D15" s="213" t="s">
        <v>299</v>
      </c>
      <c r="E15" s="223" t="s">
        <v>300</v>
      </c>
      <c r="F15" s="213" t="s">
        <v>301</v>
      </c>
      <c r="G15" s="214">
        <v>2</v>
      </c>
      <c r="H15" s="214">
        <v>2.5</v>
      </c>
      <c r="I15" s="214" t="s">
        <v>252</v>
      </c>
      <c r="J15" s="214" t="s">
        <v>253</v>
      </c>
      <c r="K15" s="214" t="s">
        <v>280</v>
      </c>
      <c r="L15" s="216" t="s">
        <v>302</v>
      </c>
      <c r="M15" s="216" t="s">
        <v>271</v>
      </c>
      <c r="N15" s="216" t="s">
        <v>264</v>
      </c>
      <c r="O15" s="214" t="s">
        <v>298</v>
      </c>
      <c r="P15" s="214" t="s">
        <v>282</v>
      </c>
      <c r="Q15" s="214">
        <v>100</v>
      </c>
      <c r="R15" s="214">
        <v>100</v>
      </c>
      <c r="S15" s="214">
        <v>100</v>
      </c>
      <c r="T15" s="215">
        <v>1</v>
      </c>
      <c r="U15" s="215">
        <v>1</v>
      </c>
      <c r="V15" s="214">
        <f>+T15/U15</f>
        <v>1</v>
      </c>
      <c r="W15" s="216" t="s">
        <v>283</v>
      </c>
      <c r="X15" s="216" t="s">
        <v>284</v>
      </c>
      <c r="Y15" s="220">
        <v>901679.91</v>
      </c>
      <c r="Z15" s="220">
        <v>1190120.3400000001</v>
      </c>
      <c r="AA15" s="220"/>
      <c r="AB15" s="214"/>
      <c r="AC15" s="221"/>
    </row>
    <row r="16" spans="1:29" ht="270" x14ac:dyDescent="0.25">
      <c r="A16" s="211" t="s">
        <v>247</v>
      </c>
      <c r="B16" s="225" t="s">
        <v>303</v>
      </c>
      <c r="C16" s="213" t="s">
        <v>249</v>
      </c>
      <c r="D16" s="213" t="s">
        <v>304</v>
      </c>
      <c r="E16" s="226" t="s">
        <v>305</v>
      </c>
      <c r="F16" s="213" t="s">
        <v>306</v>
      </c>
      <c r="G16" s="214">
        <v>2</v>
      </c>
      <c r="H16" s="214">
        <v>2.5</v>
      </c>
      <c r="I16" s="214" t="s">
        <v>252</v>
      </c>
      <c r="J16" s="214" t="s">
        <v>253</v>
      </c>
      <c r="K16" s="214" t="s">
        <v>280</v>
      </c>
      <c r="L16" s="216" t="s">
        <v>289</v>
      </c>
      <c r="M16" s="216" t="s">
        <v>271</v>
      </c>
      <c r="N16" s="216" t="s">
        <v>264</v>
      </c>
      <c r="O16" s="214" t="s">
        <v>298</v>
      </c>
      <c r="P16" s="214" t="s">
        <v>265</v>
      </c>
      <c r="Q16" s="214">
        <v>82.61</v>
      </c>
      <c r="R16" s="214">
        <v>83.33</v>
      </c>
      <c r="S16" s="214">
        <v>83.33</v>
      </c>
      <c r="T16" s="215">
        <v>9.34</v>
      </c>
      <c r="U16" s="215">
        <v>0</v>
      </c>
      <c r="V16" s="214">
        <v>0</v>
      </c>
      <c r="W16" s="216" t="s">
        <v>283</v>
      </c>
      <c r="X16" s="216" t="s">
        <v>284</v>
      </c>
      <c r="Y16" s="220">
        <v>975491.03</v>
      </c>
      <c r="Z16" s="220">
        <v>1401202.98</v>
      </c>
      <c r="AA16" s="220"/>
      <c r="AB16" s="214"/>
      <c r="AC16" s="221"/>
    </row>
    <row r="17" spans="1:29" ht="270" x14ac:dyDescent="0.25">
      <c r="A17" s="211" t="s">
        <v>247</v>
      </c>
      <c r="B17" s="227" t="s">
        <v>307</v>
      </c>
      <c r="C17" s="213" t="s">
        <v>249</v>
      </c>
      <c r="D17" s="213" t="s">
        <v>308</v>
      </c>
      <c r="E17" s="228" t="s">
        <v>309</v>
      </c>
      <c r="F17" s="213" t="s">
        <v>310</v>
      </c>
      <c r="G17" s="214">
        <v>2</v>
      </c>
      <c r="H17" s="214">
        <v>2.5</v>
      </c>
      <c r="I17" s="214" t="s">
        <v>252</v>
      </c>
      <c r="J17" s="214" t="s">
        <v>253</v>
      </c>
      <c r="K17" s="214" t="s">
        <v>280</v>
      </c>
      <c r="L17" s="216" t="s">
        <v>293</v>
      </c>
      <c r="M17" s="216" t="s">
        <v>271</v>
      </c>
      <c r="N17" s="216" t="s">
        <v>264</v>
      </c>
      <c r="O17" s="214" t="s">
        <v>298</v>
      </c>
      <c r="P17" s="214" t="s">
        <v>265</v>
      </c>
      <c r="Q17" s="214">
        <v>100</v>
      </c>
      <c r="R17" s="214">
        <v>100</v>
      </c>
      <c r="S17" s="214">
        <v>100</v>
      </c>
      <c r="T17" s="215">
        <v>0</v>
      </c>
      <c r="U17" s="215">
        <v>0</v>
      </c>
      <c r="V17" s="214">
        <v>0</v>
      </c>
      <c r="W17" s="216" t="s">
        <v>283</v>
      </c>
      <c r="X17" s="216" t="s">
        <v>284</v>
      </c>
      <c r="Y17" s="220">
        <v>5138831.45</v>
      </c>
      <c r="Z17" s="220">
        <v>9729289.0600000005</v>
      </c>
      <c r="AA17" s="220"/>
      <c r="AB17" s="214"/>
      <c r="AC17" s="221"/>
    </row>
    <row r="18" spans="1:29" x14ac:dyDescent="0.25">
      <c r="T18" s="230"/>
      <c r="U18" s="230"/>
    </row>
    <row r="19" spans="1:29" ht="132.94999999999999" customHeight="1" x14ac:dyDescent="0.25">
      <c r="A19" s="211" t="s">
        <v>311</v>
      </c>
      <c r="B19" s="232" t="s">
        <v>248</v>
      </c>
      <c r="C19" s="213" t="s">
        <v>312</v>
      </c>
      <c r="D19" s="213" t="s">
        <v>250</v>
      </c>
      <c r="E19" s="213" t="s">
        <v>313</v>
      </c>
      <c r="F19" s="213"/>
      <c r="G19" s="214">
        <v>2</v>
      </c>
      <c r="H19" s="214">
        <v>2.5</v>
      </c>
      <c r="I19" s="214" t="s">
        <v>252</v>
      </c>
      <c r="J19" s="214" t="s">
        <v>253</v>
      </c>
      <c r="K19" s="215" t="s">
        <v>254</v>
      </c>
      <c r="L19" s="216" t="s">
        <v>314</v>
      </c>
      <c r="M19" s="216" t="s">
        <v>315</v>
      </c>
      <c r="N19" s="216" t="s">
        <v>257</v>
      </c>
      <c r="O19" s="214" t="s">
        <v>258</v>
      </c>
      <c r="P19" s="214" t="s">
        <v>259</v>
      </c>
      <c r="Q19" s="214">
        <v>8.1</v>
      </c>
      <c r="R19" s="214">
        <v>8.6999999999999993</v>
      </c>
      <c r="S19" s="214">
        <v>8.6999999999999993</v>
      </c>
      <c r="T19" s="215"/>
      <c r="U19" s="215"/>
      <c r="V19" s="214"/>
      <c r="W19" s="216" t="s">
        <v>266</v>
      </c>
      <c r="X19" s="216" t="s">
        <v>261</v>
      </c>
      <c r="Y19" s="220"/>
      <c r="Z19" s="220"/>
      <c r="AA19" s="220"/>
      <c r="AB19" s="214"/>
      <c r="AC19" s="221"/>
    </row>
    <row r="20" spans="1:29" ht="165" x14ac:dyDescent="0.25">
      <c r="A20" s="211" t="s">
        <v>311</v>
      </c>
      <c r="B20" s="232"/>
      <c r="C20" s="213" t="s">
        <v>312</v>
      </c>
      <c r="D20" s="213" t="s">
        <v>250</v>
      </c>
      <c r="E20" s="213" t="s">
        <v>313</v>
      </c>
      <c r="F20" s="213"/>
      <c r="G20" s="214">
        <v>2</v>
      </c>
      <c r="H20" s="214">
        <v>2.5</v>
      </c>
      <c r="I20" s="214" t="s">
        <v>252</v>
      </c>
      <c r="J20" s="214" t="s">
        <v>253</v>
      </c>
      <c r="K20" s="215" t="s">
        <v>254</v>
      </c>
      <c r="L20" s="216" t="s">
        <v>262</v>
      </c>
      <c r="M20" s="216" t="s">
        <v>263</v>
      </c>
      <c r="N20" s="216" t="s">
        <v>257</v>
      </c>
      <c r="O20" s="214" t="s">
        <v>258</v>
      </c>
      <c r="P20" s="214" t="s">
        <v>265</v>
      </c>
      <c r="Q20" s="214">
        <v>33.1</v>
      </c>
      <c r="R20" s="214">
        <v>42.4</v>
      </c>
      <c r="S20" s="214">
        <v>42.4</v>
      </c>
      <c r="T20" s="215"/>
      <c r="U20" s="215"/>
      <c r="V20" s="214"/>
      <c r="W20" s="216" t="s">
        <v>260</v>
      </c>
      <c r="X20" s="216" t="s">
        <v>267</v>
      </c>
      <c r="Y20" s="220"/>
      <c r="Z20" s="220"/>
      <c r="AA20" s="220"/>
      <c r="AB20" s="214"/>
      <c r="AC20" s="221"/>
    </row>
    <row r="21" spans="1:29" ht="75" x14ac:dyDescent="0.25">
      <c r="A21" s="211" t="s">
        <v>311</v>
      </c>
      <c r="B21" s="232" t="s">
        <v>268</v>
      </c>
      <c r="C21" s="213" t="s">
        <v>312</v>
      </c>
      <c r="D21" s="213" t="s">
        <v>316</v>
      </c>
      <c r="E21" s="213"/>
      <c r="F21" s="213"/>
      <c r="G21" s="214">
        <v>2</v>
      </c>
      <c r="H21" s="214">
        <v>2.5</v>
      </c>
      <c r="I21" s="214" t="s">
        <v>252</v>
      </c>
      <c r="J21" s="214" t="s">
        <v>253</v>
      </c>
      <c r="K21" s="215" t="s">
        <v>254</v>
      </c>
      <c r="L21" s="216" t="s">
        <v>317</v>
      </c>
      <c r="M21" s="216" t="s">
        <v>271</v>
      </c>
      <c r="N21" s="216" t="s">
        <v>264</v>
      </c>
      <c r="O21" s="214" t="s">
        <v>258</v>
      </c>
      <c r="P21" s="214" t="s">
        <v>265</v>
      </c>
      <c r="Q21" s="214">
        <v>56.26</v>
      </c>
      <c r="R21" s="214">
        <v>67.2</v>
      </c>
      <c r="S21" s="214">
        <v>67.2</v>
      </c>
      <c r="T21" s="215"/>
      <c r="U21" s="215"/>
      <c r="V21" s="214"/>
      <c r="W21" s="216" t="s">
        <v>318</v>
      </c>
      <c r="X21" s="216" t="s">
        <v>319</v>
      </c>
      <c r="Y21" s="220"/>
      <c r="Z21" s="220"/>
      <c r="AA21" s="220"/>
      <c r="AB21" s="214"/>
      <c r="AC21" s="221"/>
    </row>
    <row r="22" spans="1:29" ht="75" x14ac:dyDescent="0.25">
      <c r="A22" s="211" t="s">
        <v>311</v>
      </c>
      <c r="B22" s="233"/>
      <c r="C22" s="213" t="s">
        <v>312</v>
      </c>
      <c r="D22" s="213" t="s">
        <v>316</v>
      </c>
      <c r="E22" s="213"/>
      <c r="F22" s="213"/>
      <c r="G22" s="214">
        <v>2</v>
      </c>
      <c r="H22" s="214">
        <v>2.5</v>
      </c>
      <c r="I22" s="214" t="s">
        <v>252</v>
      </c>
      <c r="J22" s="214" t="s">
        <v>253</v>
      </c>
      <c r="K22" s="215" t="s">
        <v>254</v>
      </c>
      <c r="L22" s="216" t="s">
        <v>320</v>
      </c>
      <c r="M22" s="216" t="s">
        <v>271</v>
      </c>
      <c r="N22" s="216" t="s">
        <v>264</v>
      </c>
      <c r="O22" s="214" t="s">
        <v>258</v>
      </c>
      <c r="P22" s="214" t="s">
        <v>265</v>
      </c>
      <c r="Q22" s="214">
        <v>21.09</v>
      </c>
      <c r="R22" s="214">
        <v>23.46</v>
      </c>
      <c r="S22" s="214">
        <v>23.46</v>
      </c>
      <c r="T22" s="215"/>
      <c r="U22" s="215"/>
      <c r="V22" s="214"/>
      <c r="W22" s="216" t="s">
        <v>318</v>
      </c>
      <c r="X22" s="216" t="s">
        <v>319</v>
      </c>
      <c r="Y22" s="220"/>
      <c r="Z22" s="220"/>
      <c r="AA22" s="220"/>
      <c r="AB22" s="214"/>
      <c r="AC22" s="221"/>
    </row>
    <row r="23" spans="1:29" x14ac:dyDescent="0.25">
      <c r="A23" s="211"/>
      <c r="B23" s="233"/>
      <c r="C23" s="213"/>
      <c r="D23" s="213"/>
      <c r="E23" s="213"/>
      <c r="F23" s="213"/>
      <c r="G23" s="214"/>
      <c r="H23" s="214"/>
      <c r="I23" s="214"/>
      <c r="J23" s="214"/>
      <c r="K23" s="214"/>
      <c r="L23" s="216"/>
      <c r="M23" s="216"/>
      <c r="N23" s="216"/>
      <c r="O23" s="214"/>
      <c r="P23" s="214"/>
      <c r="Q23" s="214"/>
      <c r="R23" s="214"/>
      <c r="S23" s="214"/>
      <c r="T23" s="215"/>
      <c r="U23" s="215"/>
      <c r="V23" s="214"/>
      <c r="W23" s="216"/>
      <c r="X23" s="216"/>
      <c r="Y23" s="220"/>
      <c r="Z23" s="220"/>
      <c r="AA23" s="220"/>
      <c r="AB23" s="214"/>
      <c r="AC23" s="221"/>
    </row>
    <row r="24" spans="1:29" ht="255" x14ac:dyDescent="0.25">
      <c r="A24" s="211" t="s">
        <v>311</v>
      </c>
      <c r="B24" s="233"/>
      <c r="C24" s="213" t="s">
        <v>312</v>
      </c>
      <c r="D24" s="213" t="s">
        <v>321</v>
      </c>
      <c r="E24" s="234" t="s">
        <v>322</v>
      </c>
      <c r="F24" s="213" t="s">
        <v>323</v>
      </c>
      <c r="G24" s="214">
        <v>2</v>
      </c>
      <c r="H24" s="214">
        <v>2.5</v>
      </c>
      <c r="I24" s="214" t="s">
        <v>252</v>
      </c>
      <c r="J24" s="214" t="s">
        <v>253</v>
      </c>
      <c r="K24" s="215" t="s">
        <v>280</v>
      </c>
      <c r="L24" s="216" t="s">
        <v>324</v>
      </c>
      <c r="M24" s="216" t="s">
        <v>271</v>
      </c>
      <c r="N24" s="216" t="s">
        <v>264</v>
      </c>
      <c r="O24" s="214" t="s">
        <v>258</v>
      </c>
      <c r="P24" s="214" t="s">
        <v>265</v>
      </c>
      <c r="Q24" s="214">
        <v>92.03</v>
      </c>
      <c r="R24" s="214">
        <v>100</v>
      </c>
      <c r="S24" s="214">
        <v>100</v>
      </c>
      <c r="T24" s="215">
        <v>0</v>
      </c>
      <c r="U24" s="215">
        <v>0</v>
      </c>
      <c r="V24" s="214">
        <v>0</v>
      </c>
      <c r="W24" s="216" t="s">
        <v>325</v>
      </c>
      <c r="X24" s="216" t="s">
        <v>326</v>
      </c>
      <c r="Y24" s="220"/>
      <c r="Z24" s="220"/>
      <c r="AA24" s="220"/>
      <c r="AB24" s="214"/>
      <c r="AC24" s="221"/>
    </row>
    <row r="25" spans="1:29" ht="135" x14ac:dyDescent="0.25">
      <c r="A25" s="211" t="s">
        <v>311</v>
      </c>
      <c r="B25" s="235" t="s">
        <v>285</v>
      </c>
      <c r="C25" s="213" t="s">
        <v>312</v>
      </c>
      <c r="D25" s="213" t="s">
        <v>327</v>
      </c>
      <c r="E25" s="236" t="s">
        <v>328</v>
      </c>
      <c r="F25" s="213" t="s">
        <v>329</v>
      </c>
      <c r="G25" s="214">
        <v>2</v>
      </c>
      <c r="H25" s="214">
        <v>2.5</v>
      </c>
      <c r="I25" s="214" t="s">
        <v>252</v>
      </c>
      <c r="J25" s="214" t="s">
        <v>253</v>
      </c>
      <c r="K25" s="215" t="s">
        <v>280</v>
      </c>
      <c r="L25" s="216" t="s">
        <v>330</v>
      </c>
      <c r="M25" s="216" t="s">
        <v>271</v>
      </c>
      <c r="N25" s="216" t="s">
        <v>264</v>
      </c>
      <c r="O25" s="214" t="s">
        <v>258</v>
      </c>
      <c r="P25" s="214" t="s">
        <v>282</v>
      </c>
      <c r="Q25" s="214">
        <v>80</v>
      </c>
      <c r="R25" s="214">
        <v>100</v>
      </c>
      <c r="S25" s="214">
        <v>100</v>
      </c>
      <c r="T25" s="215">
        <v>0</v>
      </c>
      <c r="U25" s="215">
        <v>0</v>
      </c>
      <c r="V25" s="214">
        <v>0</v>
      </c>
      <c r="W25" s="216" t="s">
        <v>331</v>
      </c>
      <c r="X25" s="216" t="s">
        <v>326</v>
      </c>
      <c r="Y25" s="220"/>
      <c r="Z25" s="220"/>
      <c r="AA25" s="220"/>
      <c r="AB25" s="214"/>
      <c r="AC25" s="221"/>
    </row>
    <row r="26" spans="1:29" x14ac:dyDescent="0.25">
      <c r="A26" s="211"/>
      <c r="B26" s="237" t="s">
        <v>16</v>
      </c>
      <c r="C26" s="213"/>
      <c r="D26" s="213"/>
      <c r="E26" s="213"/>
      <c r="F26" s="213"/>
      <c r="G26" s="214"/>
      <c r="H26" s="214"/>
      <c r="I26" s="214"/>
      <c r="J26" s="214"/>
      <c r="K26" s="214"/>
      <c r="L26" s="216"/>
      <c r="M26" s="216"/>
      <c r="N26" s="216"/>
      <c r="O26" s="214"/>
      <c r="P26" s="214"/>
      <c r="Q26" s="214"/>
      <c r="R26" s="214"/>
      <c r="S26" s="214"/>
      <c r="T26" s="215"/>
      <c r="U26" s="215"/>
      <c r="V26" s="214"/>
      <c r="W26" s="216"/>
      <c r="X26" s="216"/>
      <c r="Y26" s="220"/>
      <c r="Z26" s="220"/>
      <c r="AA26" s="220"/>
      <c r="AB26" s="214"/>
      <c r="AC26" s="221"/>
    </row>
    <row r="27" spans="1:29" ht="215.1" customHeight="1" x14ac:dyDescent="0.25">
      <c r="A27" s="211" t="s">
        <v>311</v>
      </c>
      <c r="B27" s="233"/>
      <c r="C27" s="213" t="s">
        <v>312</v>
      </c>
      <c r="D27" s="213" t="s">
        <v>323</v>
      </c>
      <c r="E27" s="234" t="s">
        <v>332</v>
      </c>
      <c r="F27" s="213" t="s">
        <v>333</v>
      </c>
      <c r="G27" s="214">
        <v>2</v>
      </c>
      <c r="H27" s="214">
        <v>2.5</v>
      </c>
      <c r="I27" s="214" t="s">
        <v>252</v>
      </c>
      <c r="J27" s="214" t="s">
        <v>253</v>
      </c>
      <c r="K27" s="215" t="s">
        <v>280</v>
      </c>
      <c r="L27" s="216" t="s">
        <v>324</v>
      </c>
      <c r="M27" s="216" t="s">
        <v>271</v>
      </c>
      <c r="N27" s="216" t="s">
        <v>264</v>
      </c>
      <c r="O27" s="214" t="s">
        <v>298</v>
      </c>
      <c r="P27" s="214" t="s">
        <v>265</v>
      </c>
      <c r="Q27" s="214">
        <v>92.03</v>
      </c>
      <c r="R27" s="214">
        <v>100</v>
      </c>
      <c r="S27" s="214">
        <v>100</v>
      </c>
      <c r="T27" s="215">
        <v>0</v>
      </c>
      <c r="U27" s="215">
        <v>0</v>
      </c>
      <c r="V27" s="214">
        <v>0</v>
      </c>
      <c r="W27" s="216" t="s">
        <v>325</v>
      </c>
      <c r="X27" s="216" t="s">
        <v>326</v>
      </c>
      <c r="Y27" s="220">
        <v>19171430.16</v>
      </c>
      <c r="Z27" s="220">
        <v>40986964.710000001</v>
      </c>
      <c r="AA27" s="220"/>
      <c r="AB27" s="214"/>
      <c r="AC27" s="221"/>
    </row>
    <row r="28" spans="1:29" ht="210" x14ac:dyDescent="0.25">
      <c r="A28" s="211" t="s">
        <v>311</v>
      </c>
      <c r="B28" s="235" t="s">
        <v>303</v>
      </c>
      <c r="C28" s="213" t="s">
        <v>312</v>
      </c>
      <c r="D28" s="213" t="s">
        <v>329</v>
      </c>
      <c r="E28" s="236" t="s">
        <v>334</v>
      </c>
      <c r="F28" s="213" t="s">
        <v>335</v>
      </c>
      <c r="G28" s="214">
        <v>2</v>
      </c>
      <c r="H28" s="214">
        <v>2.5</v>
      </c>
      <c r="I28" s="214" t="s">
        <v>252</v>
      </c>
      <c r="J28" s="214" t="s">
        <v>253</v>
      </c>
      <c r="K28" s="215" t="s">
        <v>280</v>
      </c>
      <c r="L28" s="216" t="s">
        <v>330</v>
      </c>
      <c r="M28" s="216" t="s">
        <v>271</v>
      </c>
      <c r="N28" s="216" t="s">
        <v>264</v>
      </c>
      <c r="O28" s="214" t="s">
        <v>298</v>
      </c>
      <c r="P28" s="214" t="s">
        <v>282</v>
      </c>
      <c r="Q28" s="214">
        <v>80</v>
      </c>
      <c r="R28" s="214">
        <v>100</v>
      </c>
      <c r="S28" s="214">
        <v>100</v>
      </c>
      <c r="T28" s="215">
        <v>0</v>
      </c>
      <c r="U28" s="215">
        <v>0</v>
      </c>
      <c r="V28" s="214">
        <v>0</v>
      </c>
      <c r="W28" s="216" t="s">
        <v>331</v>
      </c>
      <c r="X28" s="216" t="s">
        <v>326</v>
      </c>
      <c r="Y28" s="220">
        <v>901679.91</v>
      </c>
      <c r="Z28" s="220">
        <v>11286341.93</v>
      </c>
      <c r="AA28" s="220"/>
      <c r="AB28" s="214"/>
      <c r="AC28" s="221"/>
    </row>
    <row r="29" spans="1:29" x14ac:dyDescent="0.25">
      <c r="A29" s="211"/>
      <c r="B29" s="237" t="s">
        <v>307</v>
      </c>
      <c r="C29" s="213"/>
      <c r="D29" s="213"/>
      <c r="E29" s="213"/>
      <c r="F29" s="213"/>
      <c r="G29" s="214"/>
      <c r="H29" s="214"/>
      <c r="I29" s="214"/>
      <c r="J29" s="214"/>
      <c r="K29" s="214"/>
      <c r="L29" s="216"/>
      <c r="M29" s="216"/>
      <c r="N29" s="216"/>
      <c r="O29" s="214"/>
      <c r="P29" s="214"/>
      <c r="Q29" s="214"/>
      <c r="R29" s="214"/>
      <c r="S29" s="214"/>
      <c r="T29" s="215"/>
      <c r="U29" s="215"/>
      <c r="V29" s="214"/>
      <c r="W29" s="216"/>
      <c r="X29" s="216"/>
      <c r="Y29" s="220"/>
      <c r="Z29" s="220"/>
      <c r="AA29" s="220"/>
      <c r="AB29" s="214"/>
      <c r="AC29" s="221"/>
    </row>
    <row r="30" spans="1:29" x14ac:dyDescent="0.25">
      <c r="T30" s="230"/>
      <c r="U30" s="230"/>
    </row>
    <row r="31" spans="1:29" ht="180" x14ac:dyDescent="0.25">
      <c r="A31" s="211" t="s">
        <v>336</v>
      </c>
      <c r="B31" s="232" t="s">
        <v>248</v>
      </c>
      <c r="C31" s="213" t="s">
        <v>337</v>
      </c>
      <c r="D31" s="213" t="s">
        <v>338</v>
      </c>
      <c r="E31" s="213" t="s">
        <v>339</v>
      </c>
      <c r="F31" s="213"/>
      <c r="G31" s="214">
        <v>2</v>
      </c>
      <c r="H31" s="214">
        <v>2.5</v>
      </c>
      <c r="I31" s="214" t="s">
        <v>252</v>
      </c>
      <c r="J31" s="214" t="s">
        <v>253</v>
      </c>
      <c r="K31" s="215" t="s">
        <v>254</v>
      </c>
      <c r="L31" s="216" t="s">
        <v>340</v>
      </c>
      <c r="M31" s="216" t="s">
        <v>341</v>
      </c>
      <c r="N31" s="216" t="s">
        <v>342</v>
      </c>
      <c r="O31" s="214" t="s">
        <v>258</v>
      </c>
      <c r="P31" s="214" t="s">
        <v>265</v>
      </c>
      <c r="Q31" s="214">
        <v>7.6</v>
      </c>
      <c r="R31" s="214">
        <v>9.1999999999999993</v>
      </c>
      <c r="S31" s="214">
        <v>9.1999999999999993</v>
      </c>
      <c r="T31" s="215"/>
      <c r="U31" s="215"/>
      <c r="V31" s="214"/>
      <c r="W31" s="216" t="s">
        <v>343</v>
      </c>
      <c r="X31" s="216" t="s">
        <v>344</v>
      </c>
      <c r="Y31" s="220"/>
      <c r="Z31" s="220"/>
      <c r="AA31" s="220"/>
      <c r="AB31" s="214"/>
      <c r="AC31" s="221"/>
    </row>
    <row r="32" spans="1:29" x14ac:dyDescent="0.25">
      <c r="A32" s="211"/>
      <c r="B32" s="232"/>
      <c r="C32" s="213"/>
      <c r="D32" s="213"/>
      <c r="E32" s="213"/>
      <c r="F32" s="213"/>
      <c r="G32" s="214"/>
      <c r="H32" s="214"/>
      <c r="I32" s="214"/>
      <c r="J32" s="214"/>
      <c r="K32" s="215"/>
      <c r="L32" s="216"/>
      <c r="M32" s="216"/>
      <c r="N32" s="216"/>
      <c r="O32" s="214"/>
      <c r="P32" s="214"/>
      <c r="Q32" s="214"/>
      <c r="R32" s="214"/>
      <c r="S32" s="214"/>
      <c r="T32" s="215"/>
      <c r="U32" s="215"/>
      <c r="V32" s="214"/>
      <c r="W32" s="216"/>
      <c r="X32" s="216"/>
      <c r="Y32" s="220"/>
      <c r="Z32" s="220"/>
      <c r="AA32" s="220"/>
      <c r="AB32" s="214"/>
      <c r="AC32" s="221"/>
    </row>
    <row r="33" spans="1:29" ht="120" x14ac:dyDescent="0.25">
      <c r="A33" s="211" t="s">
        <v>336</v>
      </c>
      <c r="B33" s="232" t="s">
        <v>268</v>
      </c>
      <c r="C33" s="213" t="s">
        <v>337</v>
      </c>
      <c r="D33" s="213" t="s">
        <v>345</v>
      </c>
      <c r="E33" s="213" t="s">
        <v>336</v>
      </c>
      <c r="F33" s="213"/>
      <c r="G33" s="214">
        <v>2</v>
      </c>
      <c r="H33" s="214">
        <v>2.5</v>
      </c>
      <c r="I33" s="214" t="s">
        <v>252</v>
      </c>
      <c r="J33" s="214" t="s">
        <v>253</v>
      </c>
      <c r="K33" s="215" t="s">
        <v>254</v>
      </c>
      <c r="L33" s="216" t="s">
        <v>346</v>
      </c>
      <c r="M33" s="216" t="s">
        <v>271</v>
      </c>
      <c r="N33" s="216" t="s">
        <v>264</v>
      </c>
      <c r="O33" s="214" t="s">
        <v>258</v>
      </c>
      <c r="P33" s="214" t="s">
        <v>265</v>
      </c>
      <c r="Q33" s="214">
        <v>0</v>
      </c>
      <c r="R33" s="214">
        <v>30</v>
      </c>
      <c r="S33" s="214">
        <v>30</v>
      </c>
      <c r="T33" s="215"/>
      <c r="U33" s="215"/>
      <c r="V33" s="214" t="e">
        <f>+T33/U33</f>
        <v>#DIV/0!</v>
      </c>
      <c r="W33" s="216" t="s">
        <v>347</v>
      </c>
      <c r="X33" s="216" t="s">
        <v>348</v>
      </c>
      <c r="Y33" s="220"/>
      <c r="Z33" s="220"/>
      <c r="AA33" s="220"/>
      <c r="AB33" s="214"/>
      <c r="AC33" s="221"/>
    </row>
    <row r="34" spans="1:29" ht="90" x14ac:dyDescent="0.25">
      <c r="A34" s="211" t="s">
        <v>336</v>
      </c>
      <c r="B34" s="233"/>
      <c r="C34" s="213" t="s">
        <v>337</v>
      </c>
      <c r="D34" s="213" t="s">
        <v>349</v>
      </c>
      <c r="E34" s="213" t="s">
        <v>336</v>
      </c>
      <c r="F34" s="213"/>
      <c r="G34" s="214">
        <v>2</v>
      </c>
      <c r="H34" s="214">
        <v>2.5</v>
      </c>
      <c r="I34" s="214" t="s">
        <v>252</v>
      </c>
      <c r="J34" s="214" t="s">
        <v>253</v>
      </c>
      <c r="K34" s="215" t="s">
        <v>254</v>
      </c>
      <c r="L34" s="216" t="s">
        <v>350</v>
      </c>
      <c r="M34" s="216" t="s">
        <v>351</v>
      </c>
      <c r="N34" s="216" t="s">
        <v>342</v>
      </c>
      <c r="O34" s="214" t="s">
        <v>258</v>
      </c>
      <c r="P34" s="214" t="s">
        <v>265</v>
      </c>
      <c r="Q34" s="214">
        <v>80</v>
      </c>
      <c r="R34" s="214">
        <v>80</v>
      </c>
      <c r="S34" s="214">
        <v>80</v>
      </c>
      <c r="T34" s="215"/>
      <c r="U34" s="215"/>
      <c r="V34" s="214" t="e">
        <f>+T34/U34</f>
        <v>#DIV/0!</v>
      </c>
      <c r="W34" s="216" t="s">
        <v>347</v>
      </c>
      <c r="X34" s="216" t="s">
        <v>348</v>
      </c>
      <c r="Y34" s="220"/>
      <c r="Z34" s="220"/>
      <c r="AA34" s="220"/>
      <c r="AB34" s="214"/>
      <c r="AC34" s="221"/>
    </row>
    <row r="35" spans="1:29" ht="87" customHeight="1" x14ac:dyDescent="0.25">
      <c r="A35" s="211" t="s">
        <v>336</v>
      </c>
      <c r="B35" s="233"/>
      <c r="C35" s="213" t="s">
        <v>337</v>
      </c>
      <c r="D35" s="213" t="s">
        <v>349</v>
      </c>
      <c r="E35" s="213" t="s">
        <v>336</v>
      </c>
      <c r="F35" s="213"/>
      <c r="G35" s="214">
        <v>2</v>
      </c>
      <c r="H35" s="214">
        <v>2.5</v>
      </c>
      <c r="I35" s="214" t="s">
        <v>252</v>
      </c>
      <c r="J35" s="214" t="s">
        <v>253</v>
      </c>
      <c r="K35" s="215" t="s">
        <v>254</v>
      </c>
      <c r="L35" s="216" t="s">
        <v>352</v>
      </c>
      <c r="M35" s="216" t="s">
        <v>271</v>
      </c>
      <c r="N35" s="216" t="s">
        <v>264</v>
      </c>
      <c r="O35" s="214" t="s">
        <v>258</v>
      </c>
      <c r="P35" s="214" t="s">
        <v>265</v>
      </c>
      <c r="Q35" s="214">
        <v>10</v>
      </c>
      <c r="R35" s="214">
        <v>10</v>
      </c>
      <c r="S35" s="214">
        <v>10</v>
      </c>
      <c r="T35" s="215"/>
      <c r="U35" s="215"/>
      <c r="V35" s="214" t="e">
        <f>+T35/U35</f>
        <v>#DIV/0!</v>
      </c>
      <c r="W35" s="216" t="s">
        <v>347</v>
      </c>
      <c r="X35" s="216" t="s">
        <v>348</v>
      </c>
      <c r="Y35" s="220"/>
      <c r="Z35" s="220"/>
      <c r="AA35" s="220"/>
      <c r="AB35" s="214"/>
      <c r="AC35" s="221"/>
    </row>
    <row r="36" spans="1:29" ht="285" x14ac:dyDescent="0.25">
      <c r="A36" s="211" t="s">
        <v>336</v>
      </c>
      <c r="B36" s="233"/>
      <c r="C36" s="213" t="s">
        <v>337</v>
      </c>
      <c r="D36" s="213" t="s">
        <v>353</v>
      </c>
      <c r="E36" s="238" t="s">
        <v>354</v>
      </c>
      <c r="F36" s="213" t="s">
        <v>355</v>
      </c>
      <c r="G36" s="214">
        <v>2</v>
      </c>
      <c r="H36" s="214">
        <v>2.5</v>
      </c>
      <c r="I36" s="214" t="s">
        <v>252</v>
      </c>
      <c r="J36" s="214" t="s">
        <v>253</v>
      </c>
      <c r="K36" s="215" t="s">
        <v>280</v>
      </c>
      <c r="L36" s="216" t="s">
        <v>356</v>
      </c>
      <c r="M36" s="216" t="s">
        <v>271</v>
      </c>
      <c r="N36" s="216" t="s">
        <v>264</v>
      </c>
      <c r="O36" s="214" t="s">
        <v>258</v>
      </c>
      <c r="P36" s="214" t="s">
        <v>282</v>
      </c>
      <c r="Q36" s="214">
        <v>98.3</v>
      </c>
      <c r="R36" s="214">
        <v>100</v>
      </c>
      <c r="S36" s="214">
        <v>100</v>
      </c>
      <c r="T36" s="215">
        <v>13</v>
      </c>
      <c r="U36" s="215">
        <v>0</v>
      </c>
      <c r="V36" s="214">
        <v>0</v>
      </c>
      <c r="W36" s="216" t="s">
        <v>357</v>
      </c>
      <c r="X36" s="216" t="s">
        <v>358</v>
      </c>
      <c r="Y36" s="220"/>
      <c r="Z36" s="220"/>
      <c r="AA36" s="220"/>
      <c r="AB36" s="214"/>
      <c r="AC36" s="221"/>
    </row>
    <row r="37" spans="1:29" ht="285" x14ac:dyDescent="0.25">
      <c r="A37" s="211" t="s">
        <v>336</v>
      </c>
      <c r="B37" s="235" t="s">
        <v>285</v>
      </c>
      <c r="C37" s="213" t="s">
        <v>337</v>
      </c>
      <c r="D37" s="213" t="s">
        <v>359</v>
      </c>
      <c r="E37" s="239" t="s">
        <v>360</v>
      </c>
      <c r="F37" s="213" t="s">
        <v>361</v>
      </c>
      <c r="G37" s="214">
        <v>2</v>
      </c>
      <c r="H37" s="214">
        <v>2.5</v>
      </c>
      <c r="I37" s="214" t="s">
        <v>252</v>
      </c>
      <c r="J37" s="214" t="s">
        <v>253</v>
      </c>
      <c r="K37" s="215" t="s">
        <v>280</v>
      </c>
      <c r="L37" s="216" t="s">
        <v>362</v>
      </c>
      <c r="M37" s="216" t="s">
        <v>271</v>
      </c>
      <c r="N37" s="216" t="s">
        <v>264</v>
      </c>
      <c r="O37" s="214" t="s">
        <v>258</v>
      </c>
      <c r="P37" s="214" t="s">
        <v>282</v>
      </c>
      <c r="Q37" s="214">
        <v>100</v>
      </c>
      <c r="R37" s="214">
        <v>100</v>
      </c>
      <c r="S37" s="214">
        <v>100</v>
      </c>
      <c r="T37" s="215">
        <v>89</v>
      </c>
      <c r="U37" s="215">
        <v>42</v>
      </c>
      <c r="V37" s="240">
        <f>+T37/U37</f>
        <v>2.1190476190476191</v>
      </c>
      <c r="W37" s="216" t="s">
        <v>357</v>
      </c>
      <c r="X37" s="216" t="s">
        <v>358</v>
      </c>
      <c r="Y37" s="220"/>
      <c r="Z37" s="220"/>
      <c r="AA37" s="220"/>
      <c r="AB37" s="214"/>
      <c r="AC37" s="221"/>
    </row>
    <row r="38" spans="1:29" ht="285" x14ac:dyDescent="0.25">
      <c r="A38" s="211" t="s">
        <v>336</v>
      </c>
      <c r="B38" s="235"/>
      <c r="C38" s="213" t="s">
        <v>337</v>
      </c>
      <c r="D38" s="213" t="s">
        <v>359</v>
      </c>
      <c r="E38" s="239" t="s">
        <v>360</v>
      </c>
      <c r="F38" s="213" t="s">
        <v>361</v>
      </c>
      <c r="G38" s="214">
        <v>2</v>
      </c>
      <c r="H38" s="214">
        <v>2.5</v>
      </c>
      <c r="I38" s="214" t="s">
        <v>252</v>
      </c>
      <c r="J38" s="214" t="s">
        <v>253</v>
      </c>
      <c r="K38" s="215" t="s">
        <v>280</v>
      </c>
      <c r="L38" s="216" t="s">
        <v>363</v>
      </c>
      <c r="M38" s="216" t="s">
        <v>271</v>
      </c>
      <c r="N38" s="216" t="s">
        <v>264</v>
      </c>
      <c r="O38" s="214" t="s">
        <v>258</v>
      </c>
      <c r="P38" s="214" t="s">
        <v>364</v>
      </c>
      <c r="Q38" s="214">
        <v>5</v>
      </c>
      <c r="R38" s="214">
        <v>5</v>
      </c>
      <c r="S38" s="214">
        <v>5</v>
      </c>
      <c r="T38" s="215">
        <v>0</v>
      </c>
      <c r="U38" s="215">
        <v>0</v>
      </c>
      <c r="V38" s="214">
        <v>0</v>
      </c>
      <c r="W38" s="216" t="s">
        <v>357</v>
      </c>
      <c r="X38" s="216" t="s">
        <v>358</v>
      </c>
      <c r="Y38" s="220"/>
      <c r="Z38" s="220"/>
      <c r="AA38" s="220"/>
      <c r="AB38" s="214"/>
      <c r="AC38" s="221"/>
    </row>
    <row r="39" spans="1:29" ht="285" x14ac:dyDescent="0.25">
      <c r="A39" s="211" t="s">
        <v>336</v>
      </c>
      <c r="B39" s="237" t="s">
        <v>16</v>
      </c>
      <c r="C39" s="213" t="s">
        <v>337</v>
      </c>
      <c r="D39" s="213" t="s">
        <v>365</v>
      </c>
      <c r="E39" s="241" t="s">
        <v>366</v>
      </c>
      <c r="F39" s="213" t="s">
        <v>367</v>
      </c>
      <c r="G39" s="214">
        <v>2</v>
      </c>
      <c r="H39" s="214">
        <v>2.5</v>
      </c>
      <c r="I39" s="214" t="s">
        <v>252</v>
      </c>
      <c r="J39" s="214" t="s">
        <v>253</v>
      </c>
      <c r="K39" s="215" t="s">
        <v>280</v>
      </c>
      <c r="L39" s="216" t="s">
        <v>368</v>
      </c>
      <c r="M39" s="216" t="s">
        <v>271</v>
      </c>
      <c r="N39" s="216" t="s">
        <v>264</v>
      </c>
      <c r="O39" s="214" t="s">
        <v>258</v>
      </c>
      <c r="P39" s="214" t="s">
        <v>282</v>
      </c>
      <c r="Q39" s="214">
        <v>98.59</v>
      </c>
      <c r="R39" s="214">
        <v>84</v>
      </c>
      <c r="S39" s="214">
        <v>84</v>
      </c>
      <c r="T39" s="215">
        <v>0</v>
      </c>
      <c r="U39" s="215">
        <v>0</v>
      </c>
      <c r="V39" s="214">
        <v>0</v>
      </c>
      <c r="W39" s="216" t="s">
        <v>357</v>
      </c>
      <c r="X39" s="216" t="s">
        <v>358</v>
      </c>
      <c r="Y39" s="220"/>
      <c r="Z39" s="220"/>
      <c r="AA39" s="220"/>
      <c r="AB39" s="214"/>
      <c r="AC39" s="221"/>
    </row>
    <row r="40" spans="1:29" ht="285" x14ac:dyDescent="0.25">
      <c r="A40" s="211" t="s">
        <v>336</v>
      </c>
      <c r="B40" s="242"/>
      <c r="C40" s="213" t="s">
        <v>337</v>
      </c>
      <c r="D40" s="213" t="s">
        <v>369</v>
      </c>
      <c r="E40" s="241" t="s">
        <v>366</v>
      </c>
      <c r="F40" s="213" t="s">
        <v>367</v>
      </c>
      <c r="G40" s="214">
        <v>2</v>
      </c>
      <c r="H40" s="214">
        <v>2.5</v>
      </c>
      <c r="I40" s="214" t="s">
        <v>252</v>
      </c>
      <c r="J40" s="214" t="s">
        <v>253</v>
      </c>
      <c r="K40" s="215" t="s">
        <v>280</v>
      </c>
      <c r="L40" s="216" t="s">
        <v>370</v>
      </c>
      <c r="M40" s="216" t="s">
        <v>271</v>
      </c>
      <c r="N40" s="216" t="s">
        <v>264</v>
      </c>
      <c r="O40" s="214" t="s">
        <v>258</v>
      </c>
      <c r="P40" s="214" t="s">
        <v>265</v>
      </c>
      <c r="Q40" s="214">
        <v>100</v>
      </c>
      <c r="R40" s="214">
        <v>100</v>
      </c>
      <c r="S40" s="214">
        <v>100</v>
      </c>
      <c r="T40" s="215">
        <v>0</v>
      </c>
      <c r="U40" s="215">
        <v>0</v>
      </c>
      <c r="V40" s="214">
        <v>0</v>
      </c>
      <c r="W40" s="216" t="s">
        <v>357</v>
      </c>
      <c r="X40" s="216" t="s">
        <v>358</v>
      </c>
      <c r="Y40" s="220"/>
      <c r="Z40" s="220"/>
      <c r="AA40" s="220"/>
      <c r="AB40" s="214"/>
      <c r="AC40" s="221"/>
    </row>
    <row r="41" spans="1:29" ht="285" x14ac:dyDescent="0.25">
      <c r="A41" s="211" t="s">
        <v>336</v>
      </c>
      <c r="B41" s="242"/>
      <c r="C41" s="213" t="s">
        <v>337</v>
      </c>
      <c r="D41" s="213" t="s">
        <v>371</v>
      </c>
      <c r="E41" s="243" t="s">
        <v>372</v>
      </c>
      <c r="F41" s="213" t="s">
        <v>373</v>
      </c>
      <c r="G41" s="214">
        <v>2</v>
      </c>
      <c r="H41" s="214">
        <v>2.5</v>
      </c>
      <c r="I41" s="214" t="s">
        <v>252</v>
      </c>
      <c r="J41" s="214" t="s">
        <v>253</v>
      </c>
      <c r="K41" s="215" t="s">
        <v>280</v>
      </c>
      <c r="L41" s="216" t="s">
        <v>374</v>
      </c>
      <c r="M41" s="216" t="s">
        <v>271</v>
      </c>
      <c r="N41" s="216" t="s">
        <v>264</v>
      </c>
      <c r="O41" s="214" t="s">
        <v>258</v>
      </c>
      <c r="P41" s="214" t="s">
        <v>265</v>
      </c>
      <c r="Q41" s="214">
        <v>60</v>
      </c>
      <c r="R41" s="214">
        <v>100</v>
      </c>
      <c r="S41" s="214">
        <v>100</v>
      </c>
      <c r="T41" s="215">
        <v>0</v>
      </c>
      <c r="U41" s="215">
        <v>0</v>
      </c>
      <c r="V41" s="214">
        <v>0</v>
      </c>
      <c r="W41" s="216" t="s">
        <v>357</v>
      </c>
      <c r="X41" s="216" t="s">
        <v>358</v>
      </c>
      <c r="Y41" s="220"/>
      <c r="Z41" s="220"/>
      <c r="AA41" s="220"/>
      <c r="AB41" s="214"/>
      <c r="AC41" s="221"/>
    </row>
    <row r="42" spans="1:29" ht="285" x14ac:dyDescent="0.25">
      <c r="A42" s="211" t="s">
        <v>336</v>
      </c>
      <c r="B42" s="233"/>
      <c r="C42" s="213" t="s">
        <v>337</v>
      </c>
      <c r="D42" s="213" t="s">
        <v>355</v>
      </c>
      <c r="E42" s="238" t="s">
        <v>375</v>
      </c>
      <c r="F42" s="213" t="s">
        <v>376</v>
      </c>
      <c r="G42" s="214">
        <v>2</v>
      </c>
      <c r="H42" s="214">
        <v>2.5</v>
      </c>
      <c r="I42" s="214" t="s">
        <v>252</v>
      </c>
      <c r="J42" s="214" t="s">
        <v>253</v>
      </c>
      <c r="K42" s="215" t="s">
        <v>280</v>
      </c>
      <c r="L42" s="216" t="s">
        <v>356</v>
      </c>
      <c r="M42" s="216" t="s">
        <v>271</v>
      </c>
      <c r="N42" s="216" t="s">
        <v>264</v>
      </c>
      <c r="O42" s="214" t="s">
        <v>258</v>
      </c>
      <c r="P42" s="214" t="s">
        <v>282</v>
      </c>
      <c r="Q42" s="214">
        <v>98.3</v>
      </c>
      <c r="R42" s="214">
        <v>100</v>
      </c>
      <c r="S42" s="214">
        <v>100</v>
      </c>
      <c r="T42" s="215">
        <v>13</v>
      </c>
      <c r="U42" s="215">
        <v>0</v>
      </c>
      <c r="V42" s="214">
        <v>0</v>
      </c>
      <c r="W42" s="216" t="s">
        <v>357</v>
      </c>
      <c r="X42" s="216" t="s">
        <v>358</v>
      </c>
      <c r="Y42" s="220">
        <v>1125006.5</v>
      </c>
      <c r="Z42" s="220">
        <v>1967430.71</v>
      </c>
      <c r="AA42" s="220"/>
      <c r="AB42" s="214"/>
      <c r="AC42" s="221"/>
    </row>
    <row r="43" spans="1:29" ht="315" x14ac:dyDescent="0.25">
      <c r="A43" s="211" t="s">
        <v>336</v>
      </c>
      <c r="B43" s="235" t="s">
        <v>303</v>
      </c>
      <c r="C43" s="213" t="s">
        <v>337</v>
      </c>
      <c r="D43" s="213" t="s">
        <v>361</v>
      </c>
      <c r="E43" s="239" t="s">
        <v>377</v>
      </c>
      <c r="F43" s="213" t="s">
        <v>378</v>
      </c>
      <c r="G43" s="214">
        <v>2</v>
      </c>
      <c r="H43" s="214">
        <v>2.5</v>
      </c>
      <c r="I43" s="214" t="s">
        <v>252</v>
      </c>
      <c r="J43" s="214" t="s">
        <v>253</v>
      </c>
      <c r="K43" s="215" t="s">
        <v>280</v>
      </c>
      <c r="L43" s="216" t="s">
        <v>363</v>
      </c>
      <c r="M43" s="216" t="s">
        <v>271</v>
      </c>
      <c r="N43" s="216" t="s">
        <v>264</v>
      </c>
      <c r="O43" s="214" t="s">
        <v>258</v>
      </c>
      <c r="P43" s="214" t="s">
        <v>364</v>
      </c>
      <c r="Q43" s="214">
        <v>5</v>
      </c>
      <c r="R43" s="214">
        <v>5</v>
      </c>
      <c r="S43" s="214">
        <v>5</v>
      </c>
      <c r="T43" s="215">
        <v>89</v>
      </c>
      <c r="U43" s="215">
        <v>42</v>
      </c>
      <c r="V43" s="240">
        <f>+T43/U43</f>
        <v>2.1190476190476191</v>
      </c>
      <c r="W43" s="216" t="s">
        <v>357</v>
      </c>
      <c r="X43" s="216" t="s">
        <v>358</v>
      </c>
      <c r="Y43" s="220">
        <v>756466.36</v>
      </c>
      <c r="Z43" s="220">
        <v>1152587.3600000001</v>
      </c>
      <c r="AA43" s="220"/>
      <c r="AB43" s="214"/>
      <c r="AC43" s="221"/>
    </row>
    <row r="44" spans="1:29" ht="285" x14ac:dyDescent="0.25">
      <c r="A44" s="211" t="s">
        <v>336</v>
      </c>
      <c r="B44" s="237" t="s">
        <v>307</v>
      </c>
      <c r="C44" s="213" t="s">
        <v>337</v>
      </c>
      <c r="D44" s="213" t="s">
        <v>367</v>
      </c>
      <c r="E44" s="241" t="s">
        <v>379</v>
      </c>
      <c r="F44" s="213" t="s">
        <v>380</v>
      </c>
      <c r="G44" s="214">
        <v>2</v>
      </c>
      <c r="H44" s="214">
        <v>2.5</v>
      </c>
      <c r="I44" s="214" t="s">
        <v>252</v>
      </c>
      <c r="J44" s="214" t="s">
        <v>253</v>
      </c>
      <c r="K44" s="215" t="s">
        <v>280</v>
      </c>
      <c r="L44" s="216" t="s">
        <v>368</v>
      </c>
      <c r="M44" s="216" t="s">
        <v>271</v>
      </c>
      <c r="N44" s="216" t="s">
        <v>264</v>
      </c>
      <c r="O44" s="214" t="s">
        <v>258</v>
      </c>
      <c r="P44" s="214" t="s">
        <v>282</v>
      </c>
      <c r="Q44" s="214">
        <v>98.59</v>
      </c>
      <c r="R44" s="214">
        <v>84</v>
      </c>
      <c r="S44" s="214">
        <v>84</v>
      </c>
      <c r="T44" s="215">
        <v>0</v>
      </c>
      <c r="U44" s="215">
        <v>0</v>
      </c>
      <c r="V44" s="214">
        <v>0</v>
      </c>
      <c r="W44" s="216" t="s">
        <v>357</v>
      </c>
      <c r="X44" s="216" t="s">
        <v>358</v>
      </c>
      <c r="Y44" s="220">
        <v>149894.45000000001</v>
      </c>
      <c r="Z44" s="220">
        <v>315375.73</v>
      </c>
      <c r="AA44" s="220"/>
      <c r="AB44" s="214"/>
      <c r="AC44" s="221"/>
    </row>
    <row r="45" spans="1:29" ht="285" x14ac:dyDescent="0.25">
      <c r="A45" s="211" t="s">
        <v>336</v>
      </c>
      <c r="C45" s="213" t="s">
        <v>337</v>
      </c>
      <c r="D45" s="213" t="s">
        <v>373</v>
      </c>
      <c r="E45" s="243" t="s">
        <v>381</v>
      </c>
      <c r="F45" s="213" t="s">
        <v>382</v>
      </c>
      <c r="G45" s="214">
        <v>2</v>
      </c>
      <c r="H45" s="214">
        <v>2.5</v>
      </c>
      <c r="I45" s="214" t="s">
        <v>252</v>
      </c>
      <c r="J45" s="214" t="s">
        <v>253</v>
      </c>
      <c r="K45" s="215" t="s">
        <v>280</v>
      </c>
      <c r="L45" s="216" t="s">
        <v>374</v>
      </c>
      <c r="M45" s="216" t="s">
        <v>271</v>
      </c>
      <c r="N45" s="216" t="s">
        <v>264</v>
      </c>
      <c r="O45" s="214" t="s">
        <v>258</v>
      </c>
      <c r="P45" s="214" t="s">
        <v>265</v>
      </c>
      <c r="Q45" s="214">
        <v>60</v>
      </c>
      <c r="R45" s="214">
        <v>100</v>
      </c>
      <c r="S45" s="214">
        <v>100</v>
      </c>
      <c r="T45" s="215">
        <v>0</v>
      </c>
      <c r="U45" s="215">
        <v>0</v>
      </c>
      <c r="V45" s="214">
        <v>0</v>
      </c>
      <c r="W45" s="216" t="s">
        <v>357</v>
      </c>
      <c r="X45" s="216" t="s">
        <v>358</v>
      </c>
      <c r="Y45" s="231">
        <v>126785.58</v>
      </c>
      <c r="Z45" s="231">
        <v>262041.53</v>
      </c>
    </row>
    <row r="46" spans="1:29" x14ac:dyDescent="0.25">
      <c r="A46" s="211"/>
      <c r="C46" s="213"/>
      <c r="D46" s="213"/>
      <c r="E46" s="244"/>
      <c r="F46" s="213"/>
      <c r="G46" s="214"/>
      <c r="H46" s="214"/>
      <c r="I46" s="214"/>
      <c r="J46" s="214"/>
      <c r="K46" s="215"/>
      <c r="L46" s="216"/>
      <c r="M46" s="216"/>
      <c r="N46" s="216"/>
      <c r="O46" s="214"/>
      <c r="P46" s="214"/>
      <c r="Q46" s="214"/>
      <c r="R46" s="214"/>
      <c r="S46" s="214"/>
      <c r="T46" s="215"/>
      <c r="U46" s="215"/>
      <c r="V46" s="214"/>
      <c r="W46" s="216"/>
      <c r="X46" s="216"/>
    </row>
    <row r="47" spans="1:29" ht="165" x14ac:dyDescent="0.25">
      <c r="A47" s="211" t="s">
        <v>383</v>
      </c>
      <c r="B47" s="232" t="s">
        <v>248</v>
      </c>
      <c r="C47" s="213" t="s">
        <v>384</v>
      </c>
      <c r="D47" s="213" t="s">
        <v>250</v>
      </c>
      <c r="E47" s="213" t="s">
        <v>385</v>
      </c>
      <c r="F47" s="213"/>
      <c r="G47" s="214">
        <v>2</v>
      </c>
      <c r="H47" s="214">
        <v>2.5</v>
      </c>
      <c r="I47" s="214" t="s">
        <v>252</v>
      </c>
      <c r="J47" s="214" t="s">
        <v>253</v>
      </c>
      <c r="K47" s="214" t="s">
        <v>254</v>
      </c>
      <c r="L47" s="216" t="s">
        <v>255</v>
      </c>
      <c r="M47" s="216" t="s">
        <v>256</v>
      </c>
      <c r="N47" s="216" t="s">
        <v>342</v>
      </c>
      <c r="O47" s="214" t="s">
        <v>258</v>
      </c>
      <c r="P47" s="214" t="s">
        <v>259</v>
      </c>
      <c r="Q47" s="214">
        <v>6.4</v>
      </c>
      <c r="R47" s="214">
        <v>8.6999999999999993</v>
      </c>
      <c r="S47" s="214">
        <v>8.6999999999999993</v>
      </c>
      <c r="T47" s="215"/>
      <c r="U47" s="215"/>
      <c r="V47" s="214" t="e">
        <f>+T47/U47</f>
        <v>#DIV/0!</v>
      </c>
      <c r="W47" s="216" t="s">
        <v>343</v>
      </c>
      <c r="X47" s="216" t="s">
        <v>261</v>
      </c>
      <c r="Y47" s="220"/>
      <c r="Z47" s="220"/>
      <c r="AA47" s="220"/>
      <c r="AB47" s="214"/>
      <c r="AC47" s="221"/>
    </row>
    <row r="48" spans="1:29" ht="165" x14ac:dyDescent="0.25">
      <c r="A48" s="211" t="s">
        <v>383</v>
      </c>
      <c r="B48" s="232"/>
      <c r="C48" s="213" t="s">
        <v>384</v>
      </c>
      <c r="D48" s="213" t="s">
        <v>250</v>
      </c>
      <c r="E48" s="213" t="s">
        <v>385</v>
      </c>
      <c r="F48" s="213"/>
      <c r="G48" s="214">
        <v>2</v>
      </c>
      <c r="H48" s="214">
        <v>2.5</v>
      </c>
      <c r="I48" s="214" t="s">
        <v>252</v>
      </c>
      <c r="J48" s="214" t="s">
        <v>253</v>
      </c>
      <c r="K48" s="214" t="s">
        <v>254</v>
      </c>
      <c r="L48" s="216" t="s">
        <v>386</v>
      </c>
      <c r="M48" s="216" t="s">
        <v>271</v>
      </c>
      <c r="N48" s="216" t="s">
        <v>387</v>
      </c>
      <c r="O48" s="214" t="s">
        <v>258</v>
      </c>
      <c r="P48" s="214" t="s">
        <v>265</v>
      </c>
      <c r="Q48" s="214">
        <v>33.1</v>
      </c>
      <c r="R48" s="214">
        <v>42.4</v>
      </c>
      <c r="S48" s="214">
        <v>42.4</v>
      </c>
      <c r="T48" s="215"/>
      <c r="U48" s="215"/>
      <c r="V48" s="214" t="e">
        <f>+T48/U48</f>
        <v>#DIV/0!</v>
      </c>
      <c r="W48" s="216" t="s">
        <v>343</v>
      </c>
      <c r="X48" s="216" t="s">
        <v>267</v>
      </c>
      <c r="Y48" s="220"/>
      <c r="Z48" s="220"/>
      <c r="AA48" s="220"/>
      <c r="AB48" s="214"/>
      <c r="AC48" s="221"/>
    </row>
    <row r="49" spans="1:29" ht="75" x14ac:dyDescent="0.25">
      <c r="A49" s="211" t="s">
        <v>383</v>
      </c>
      <c r="B49" s="232" t="s">
        <v>268</v>
      </c>
      <c r="C49" s="213" t="s">
        <v>384</v>
      </c>
      <c r="D49" s="213" t="s">
        <v>388</v>
      </c>
      <c r="E49" s="213" t="s">
        <v>313</v>
      </c>
      <c r="F49" s="213"/>
      <c r="G49" s="214">
        <v>2</v>
      </c>
      <c r="H49" s="214">
        <v>2.5</v>
      </c>
      <c r="I49" s="214" t="s">
        <v>252</v>
      </c>
      <c r="J49" s="214" t="s">
        <v>253</v>
      </c>
      <c r="K49" s="214" t="s">
        <v>254</v>
      </c>
      <c r="L49" s="216" t="s">
        <v>389</v>
      </c>
      <c r="M49" s="216" t="s">
        <v>271</v>
      </c>
      <c r="N49" s="216" t="s">
        <v>387</v>
      </c>
      <c r="O49" s="214" t="s">
        <v>258</v>
      </c>
      <c r="P49" s="214" t="s">
        <v>265</v>
      </c>
      <c r="Q49" s="214">
        <v>74.760000000000005</v>
      </c>
      <c r="R49" s="214">
        <v>76.22</v>
      </c>
      <c r="S49" s="214">
        <v>76.22</v>
      </c>
      <c r="T49" s="215"/>
      <c r="U49" s="215"/>
      <c r="V49" s="214" t="e">
        <f>+T49/U49</f>
        <v>#DIV/0!</v>
      </c>
      <c r="W49" s="216" t="s">
        <v>390</v>
      </c>
      <c r="X49" s="216" t="s">
        <v>391</v>
      </c>
      <c r="Y49" s="220"/>
      <c r="Z49" s="220"/>
      <c r="AA49" s="220"/>
      <c r="AB49" s="214"/>
      <c r="AC49" s="221"/>
    </row>
    <row r="50" spans="1:29" x14ac:dyDescent="0.25">
      <c r="A50" s="211"/>
      <c r="B50" s="233"/>
      <c r="C50" s="213"/>
      <c r="D50" s="213"/>
      <c r="E50" s="213"/>
      <c r="F50" s="213"/>
      <c r="G50" s="214"/>
      <c r="H50" s="214"/>
      <c r="I50" s="214"/>
      <c r="J50" s="214"/>
      <c r="K50" s="214"/>
      <c r="L50" s="216"/>
      <c r="M50" s="216"/>
      <c r="N50" s="216"/>
      <c r="O50" s="214"/>
      <c r="P50" s="214"/>
      <c r="Q50" s="214"/>
      <c r="R50" s="214"/>
      <c r="S50" s="214"/>
      <c r="T50" s="215"/>
      <c r="U50" s="215"/>
      <c r="V50" s="214"/>
      <c r="W50" s="216"/>
      <c r="X50" s="216"/>
      <c r="Y50" s="220"/>
      <c r="Z50" s="220"/>
      <c r="AA50" s="220"/>
      <c r="AB50" s="214"/>
      <c r="AC50" s="221"/>
    </row>
    <row r="51" spans="1:29" x14ac:dyDescent="0.25">
      <c r="A51" s="211"/>
      <c r="B51" s="233"/>
      <c r="C51" s="213"/>
      <c r="D51" s="213"/>
      <c r="E51" s="213"/>
      <c r="F51" s="213"/>
      <c r="G51" s="214"/>
      <c r="H51" s="214"/>
      <c r="I51" s="214"/>
      <c r="J51" s="214"/>
      <c r="K51" s="214"/>
      <c r="L51" s="216"/>
      <c r="M51" s="216"/>
      <c r="N51" s="216"/>
      <c r="O51" s="214"/>
      <c r="P51" s="214"/>
      <c r="Q51" s="214"/>
      <c r="R51" s="214"/>
      <c r="S51" s="214"/>
      <c r="T51" s="215"/>
      <c r="U51" s="215"/>
      <c r="V51" s="214"/>
      <c r="W51" s="216"/>
      <c r="X51" s="216"/>
      <c r="Y51" s="220"/>
      <c r="Z51" s="220"/>
      <c r="AA51" s="220"/>
      <c r="AB51" s="214"/>
      <c r="AC51" s="221"/>
    </row>
    <row r="52" spans="1:29" ht="240" x14ac:dyDescent="0.25">
      <c r="A52" s="211"/>
      <c r="B52" s="233"/>
      <c r="C52" s="213" t="s">
        <v>384</v>
      </c>
      <c r="D52" s="213" t="s">
        <v>392</v>
      </c>
      <c r="E52" s="245" t="s">
        <v>393</v>
      </c>
      <c r="F52" s="213" t="s">
        <v>394</v>
      </c>
      <c r="G52" s="214">
        <v>2</v>
      </c>
      <c r="H52" s="214">
        <v>2.5</v>
      </c>
      <c r="I52" s="214" t="s">
        <v>252</v>
      </c>
      <c r="J52" s="214" t="s">
        <v>253</v>
      </c>
      <c r="K52" s="214" t="s">
        <v>280</v>
      </c>
      <c r="L52" s="216" t="s">
        <v>395</v>
      </c>
      <c r="M52" s="216" t="s">
        <v>271</v>
      </c>
      <c r="N52" s="216" t="s">
        <v>387</v>
      </c>
      <c r="O52" s="214" t="s">
        <v>258</v>
      </c>
      <c r="P52" s="214" t="s">
        <v>282</v>
      </c>
      <c r="Q52" s="214">
        <v>57.7</v>
      </c>
      <c r="R52" s="214">
        <v>62.98</v>
      </c>
      <c r="S52" s="214">
        <v>62.98</v>
      </c>
      <c r="T52" s="215">
        <v>24</v>
      </c>
      <c r="U52" s="215">
        <v>12</v>
      </c>
      <c r="V52" s="214">
        <f>+T52/U52</f>
        <v>2</v>
      </c>
      <c r="W52" s="216" t="s">
        <v>396</v>
      </c>
      <c r="X52" s="216" t="s">
        <v>397</v>
      </c>
      <c r="Y52" s="220"/>
      <c r="Z52" s="220"/>
      <c r="AA52" s="220"/>
      <c r="AB52" s="214"/>
      <c r="AC52" s="221"/>
    </row>
    <row r="53" spans="1:29" ht="210" x14ac:dyDescent="0.25">
      <c r="A53" s="211"/>
      <c r="B53" s="235" t="s">
        <v>285</v>
      </c>
      <c r="C53" s="213" t="s">
        <v>384</v>
      </c>
      <c r="D53" s="213" t="s">
        <v>398</v>
      </c>
      <c r="E53" s="246" t="s">
        <v>399</v>
      </c>
      <c r="F53" s="213" t="s">
        <v>400</v>
      </c>
      <c r="G53" s="214">
        <v>2</v>
      </c>
      <c r="H53" s="214">
        <v>2.5</v>
      </c>
      <c r="I53" s="214" t="s">
        <v>252</v>
      </c>
      <c r="J53" s="214" t="s">
        <v>253</v>
      </c>
      <c r="K53" s="214" t="s">
        <v>280</v>
      </c>
      <c r="L53" s="216" t="s">
        <v>401</v>
      </c>
      <c r="M53" s="216" t="s">
        <v>271</v>
      </c>
      <c r="N53" s="216" t="s">
        <v>387</v>
      </c>
      <c r="O53" s="214" t="s">
        <v>258</v>
      </c>
      <c r="P53" s="214" t="s">
        <v>265</v>
      </c>
      <c r="Q53" s="214">
        <v>100</v>
      </c>
      <c r="R53" s="214">
        <v>100</v>
      </c>
      <c r="S53" s="214">
        <v>100</v>
      </c>
      <c r="T53" s="215">
        <v>0</v>
      </c>
      <c r="U53" s="215">
        <v>0</v>
      </c>
      <c r="V53" s="214">
        <v>0</v>
      </c>
      <c r="W53" s="216" t="s">
        <v>402</v>
      </c>
      <c r="X53" s="216" t="s">
        <v>397</v>
      </c>
      <c r="Y53" s="220"/>
      <c r="Z53" s="220"/>
      <c r="AA53" s="220"/>
      <c r="AB53" s="214"/>
      <c r="AC53" s="221"/>
    </row>
    <row r="54" spans="1:29" x14ac:dyDescent="0.25">
      <c r="A54" s="211"/>
      <c r="B54" s="237" t="s">
        <v>16</v>
      </c>
      <c r="C54" s="213"/>
      <c r="D54" s="213"/>
      <c r="E54" s="213"/>
      <c r="F54" s="213"/>
      <c r="G54" s="214"/>
      <c r="H54" s="214"/>
      <c r="I54" s="214"/>
      <c r="J54" s="214"/>
      <c r="K54" s="214"/>
      <c r="L54" s="216"/>
      <c r="M54" s="216"/>
      <c r="N54" s="216"/>
      <c r="O54" s="214"/>
      <c r="P54" s="214"/>
      <c r="Q54" s="214"/>
      <c r="R54" s="214"/>
      <c r="S54" s="214"/>
      <c r="T54" s="215"/>
      <c r="U54" s="215"/>
      <c r="V54" s="214"/>
      <c r="W54" s="216"/>
      <c r="X54" s="216"/>
      <c r="Y54" s="220"/>
      <c r="Z54" s="220"/>
      <c r="AA54" s="220"/>
      <c r="AB54" s="214"/>
      <c r="AC54" s="221"/>
    </row>
    <row r="55" spans="1:29" ht="210" x14ac:dyDescent="0.25">
      <c r="A55" s="211"/>
      <c r="B55" s="233"/>
      <c r="C55" s="213" t="s">
        <v>384</v>
      </c>
      <c r="D55" s="213" t="s">
        <v>394</v>
      </c>
      <c r="E55" s="245" t="s">
        <v>403</v>
      </c>
      <c r="F55" s="213" t="s">
        <v>404</v>
      </c>
      <c r="G55" s="214">
        <v>2</v>
      </c>
      <c r="H55" s="214">
        <v>2.5</v>
      </c>
      <c r="I55" s="214" t="s">
        <v>252</v>
      </c>
      <c r="J55" s="214" t="s">
        <v>253</v>
      </c>
      <c r="K55" s="214" t="s">
        <v>280</v>
      </c>
      <c r="L55" s="216" t="s">
        <v>395</v>
      </c>
      <c r="M55" s="216" t="s">
        <v>271</v>
      </c>
      <c r="N55" s="216" t="s">
        <v>387</v>
      </c>
      <c r="O55" s="214" t="s">
        <v>258</v>
      </c>
      <c r="P55" s="214" t="s">
        <v>282</v>
      </c>
      <c r="Q55" s="214">
        <v>57.7</v>
      </c>
      <c r="R55" s="214">
        <v>62.98</v>
      </c>
      <c r="S55" s="214">
        <v>62.98</v>
      </c>
      <c r="T55" s="215">
        <v>24</v>
      </c>
      <c r="U55" s="215">
        <v>12</v>
      </c>
      <c r="V55" s="214">
        <f>+T55/U55</f>
        <v>2</v>
      </c>
      <c r="W55" s="216" t="s">
        <v>396</v>
      </c>
      <c r="X55" s="216" t="s">
        <v>397</v>
      </c>
      <c r="Y55" s="220">
        <v>1421869.62</v>
      </c>
      <c r="Z55" s="220">
        <v>3379658.75</v>
      </c>
      <c r="AA55" s="220"/>
      <c r="AB55" s="214"/>
      <c r="AC55" s="221"/>
    </row>
    <row r="56" spans="1:29" ht="300" x14ac:dyDescent="0.25">
      <c r="A56" s="211"/>
      <c r="B56" s="235" t="s">
        <v>303</v>
      </c>
      <c r="C56" s="213" t="s">
        <v>384</v>
      </c>
      <c r="D56" s="213" t="s">
        <v>400</v>
      </c>
      <c r="E56" s="246" t="s">
        <v>405</v>
      </c>
      <c r="F56" s="213" t="s">
        <v>406</v>
      </c>
      <c r="G56" s="214">
        <v>2</v>
      </c>
      <c r="H56" s="214">
        <v>2.5</v>
      </c>
      <c r="I56" s="214" t="s">
        <v>252</v>
      </c>
      <c r="J56" s="214" t="s">
        <v>253</v>
      </c>
      <c r="K56" s="214" t="s">
        <v>280</v>
      </c>
      <c r="L56" s="216" t="s">
        <v>401</v>
      </c>
      <c r="M56" s="216" t="s">
        <v>271</v>
      </c>
      <c r="N56" s="216" t="s">
        <v>387</v>
      </c>
      <c r="O56" s="214" t="s">
        <v>258</v>
      </c>
      <c r="P56" s="214" t="s">
        <v>265</v>
      </c>
      <c r="Q56" s="214">
        <v>100</v>
      </c>
      <c r="R56" s="214">
        <v>100</v>
      </c>
      <c r="S56" s="214">
        <v>100</v>
      </c>
      <c r="T56" s="215">
        <v>0</v>
      </c>
      <c r="U56" s="215">
        <v>0</v>
      </c>
      <c r="V56" s="214">
        <v>0</v>
      </c>
      <c r="W56" s="216" t="s">
        <v>402</v>
      </c>
      <c r="X56" s="216" t="s">
        <v>397</v>
      </c>
      <c r="Y56" s="220">
        <v>453025.28000000003</v>
      </c>
      <c r="Z56" s="220">
        <v>877684.55</v>
      </c>
      <c r="AA56" s="220"/>
      <c r="AB56" s="214"/>
      <c r="AC56" s="221"/>
    </row>
    <row r="57" spans="1:29" x14ac:dyDescent="0.25">
      <c r="T57" s="230"/>
      <c r="U57" s="230"/>
    </row>
    <row r="58" spans="1:29" x14ac:dyDescent="0.25">
      <c r="T58" s="230"/>
      <c r="U58" s="230"/>
    </row>
    <row r="59" spans="1:29" x14ac:dyDescent="0.25">
      <c r="T59" s="230"/>
      <c r="U59" s="230"/>
    </row>
    <row r="60" spans="1:29" x14ac:dyDescent="0.25">
      <c r="T60" s="230"/>
      <c r="U60" s="230"/>
    </row>
    <row r="61" spans="1:29" x14ac:dyDescent="0.25">
      <c r="T61" s="230"/>
      <c r="U61" s="230"/>
    </row>
    <row r="62" spans="1:29" x14ac:dyDescent="0.25">
      <c r="T62" s="230"/>
      <c r="U62" s="230"/>
    </row>
    <row r="63" spans="1:29" x14ac:dyDescent="0.25">
      <c r="T63" s="230"/>
      <c r="U63" s="230"/>
    </row>
    <row r="64" spans="1:29" x14ac:dyDescent="0.25">
      <c r="F64" s="247"/>
      <c r="T64" s="230"/>
      <c r="U64" s="230"/>
      <c r="X64" s="354" t="s">
        <v>407</v>
      </c>
      <c r="Y64" s="354"/>
      <c r="Z64" s="354"/>
      <c r="AA64" s="354"/>
    </row>
    <row r="65" spans="6:27" x14ac:dyDescent="0.25">
      <c r="F65" s="254" t="s">
        <v>38</v>
      </c>
      <c r="G65" s="254"/>
      <c r="T65" s="230"/>
      <c r="U65" s="230"/>
      <c r="X65" s="314" t="s">
        <v>39</v>
      </c>
      <c r="Y65" s="314"/>
      <c r="Z65" s="314"/>
      <c r="AA65" s="314"/>
    </row>
    <row r="66" spans="6:27" x14ac:dyDescent="0.25">
      <c r="F66" s="254" t="s">
        <v>40</v>
      </c>
      <c r="G66" s="254"/>
      <c r="T66" s="230"/>
      <c r="U66" s="230"/>
      <c r="X66" s="314" t="s">
        <v>414</v>
      </c>
      <c r="Y66" s="314"/>
      <c r="Z66" s="314"/>
      <c r="AA66" s="314"/>
    </row>
    <row r="67" spans="6:27" x14ac:dyDescent="0.25">
      <c r="T67" s="230"/>
      <c r="U67" s="230"/>
    </row>
    <row r="68" spans="6:27" x14ac:dyDescent="0.25">
      <c r="T68" s="230"/>
      <c r="U68" s="230"/>
    </row>
    <row r="69" spans="6:27" x14ac:dyDescent="0.25">
      <c r="T69" s="230"/>
      <c r="U69" s="230"/>
    </row>
    <row r="70" spans="6:27" x14ac:dyDescent="0.25">
      <c r="T70" s="230"/>
      <c r="U70" s="230"/>
    </row>
    <row r="71" spans="6:27" x14ac:dyDescent="0.25">
      <c r="T71" s="230"/>
      <c r="U71" s="230"/>
    </row>
    <row r="72" spans="6:27" x14ac:dyDescent="0.25">
      <c r="T72" s="230"/>
      <c r="U72" s="230"/>
    </row>
    <row r="73" spans="6:27" x14ac:dyDescent="0.25">
      <c r="T73" s="230"/>
      <c r="U73" s="230"/>
    </row>
    <row r="74" spans="6:27" x14ac:dyDescent="0.25">
      <c r="T74" s="230"/>
      <c r="U74" s="230"/>
    </row>
    <row r="75" spans="6:27" x14ac:dyDescent="0.25">
      <c r="T75" s="230"/>
      <c r="U75" s="230"/>
    </row>
    <row r="76" spans="6:27" x14ac:dyDescent="0.25">
      <c r="T76" s="230"/>
      <c r="U76" s="230"/>
    </row>
  </sheetData>
  <mergeCells count="8">
    <mergeCell ref="F66:G66"/>
    <mergeCell ref="X66:AA66"/>
    <mergeCell ref="A1:AC2"/>
    <mergeCell ref="A3:X3"/>
    <mergeCell ref="A4:AC4"/>
    <mergeCell ref="X64:AA64"/>
    <mergeCell ref="F65:G65"/>
    <mergeCell ref="X65:AA6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1"/>
  <sheetViews>
    <sheetView view="pageLayout" zoomScaleNormal="100" workbookViewId="0">
      <selection sqref="A1:XFD1048576"/>
    </sheetView>
  </sheetViews>
  <sheetFormatPr baseColWidth="10" defaultRowHeight="12.75" x14ac:dyDescent="0.2"/>
  <cols>
    <col min="1" max="1" width="14.85546875" style="1" customWidth="1"/>
    <col min="2" max="2" width="3.28515625" style="2" customWidth="1"/>
    <col min="3" max="3" width="52.5703125" style="2" customWidth="1"/>
    <col min="4" max="4" width="14.140625" style="2" customWidth="1"/>
    <col min="5" max="5" width="14.28515625" style="2" customWidth="1"/>
    <col min="6" max="6" width="15.42578125" style="2" customWidth="1"/>
    <col min="7" max="7" width="14.5703125" style="2" customWidth="1"/>
    <col min="8" max="8" width="14.28515625" style="2" customWidth="1"/>
    <col min="9" max="9" width="14" style="2" customWidth="1"/>
    <col min="10" max="10" width="14.140625" style="2" customWidth="1"/>
    <col min="11" max="11" width="14.28515625" style="2" customWidth="1"/>
    <col min="12" max="12" width="2.7109375" style="1" customWidth="1"/>
    <col min="13" max="16384" width="11.42578125" style="2"/>
  </cols>
  <sheetData>
    <row r="1" spans="2:11" x14ac:dyDescent="0.2">
      <c r="B1" s="271"/>
      <c r="C1" s="271"/>
      <c r="D1" s="271"/>
      <c r="E1" s="271"/>
      <c r="F1" s="271"/>
      <c r="G1" s="271"/>
      <c r="H1" s="271"/>
      <c r="I1" s="271"/>
      <c r="J1" s="271"/>
      <c r="K1" s="271"/>
    </row>
    <row r="2" spans="2:11" x14ac:dyDescent="0.2">
      <c r="B2" s="271" t="s">
        <v>41</v>
      </c>
      <c r="C2" s="271"/>
      <c r="D2" s="271"/>
      <c r="E2" s="271"/>
      <c r="F2" s="271"/>
      <c r="G2" s="271"/>
      <c r="H2" s="271"/>
      <c r="I2" s="271"/>
      <c r="J2" s="271"/>
      <c r="K2" s="271"/>
    </row>
    <row r="3" spans="2:11" x14ac:dyDescent="0.2">
      <c r="B3" s="271" t="s">
        <v>42</v>
      </c>
      <c r="C3" s="271"/>
      <c r="D3" s="271"/>
      <c r="E3" s="271"/>
      <c r="F3" s="271"/>
      <c r="G3" s="271"/>
      <c r="H3" s="271"/>
      <c r="I3" s="271"/>
      <c r="J3" s="271"/>
      <c r="K3" s="271"/>
    </row>
    <row r="4" spans="2:11" x14ac:dyDescent="0.2">
      <c r="B4" s="271" t="s">
        <v>408</v>
      </c>
      <c r="C4" s="271"/>
      <c r="D4" s="271"/>
      <c r="E4" s="271"/>
      <c r="F4" s="271"/>
      <c r="G4" s="271"/>
      <c r="H4" s="271"/>
      <c r="I4" s="271"/>
      <c r="J4" s="271"/>
      <c r="K4" s="271"/>
    </row>
    <row r="5" spans="2:11" s="1" customFormat="1" x14ac:dyDescent="0.2"/>
    <row r="6" spans="2:11" s="1" customFormat="1" x14ac:dyDescent="0.2">
      <c r="C6" s="9" t="s">
        <v>43</v>
      </c>
      <c r="D6" s="272" t="s">
        <v>3</v>
      </c>
      <c r="E6" s="272"/>
      <c r="F6" s="272"/>
      <c r="G6" s="272"/>
      <c r="H6" s="272"/>
      <c r="I6" s="272"/>
      <c r="J6" s="272"/>
    </row>
    <row r="7" spans="2:11" s="1" customFormat="1" x14ac:dyDescent="0.2"/>
    <row r="8" spans="2:11" x14ac:dyDescent="0.2">
      <c r="B8" s="274" t="s">
        <v>44</v>
      </c>
      <c r="C8" s="274"/>
      <c r="D8" s="275" t="s">
        <v>45</v>
      </c>
      <c r="E8" s="275"/>
      <c r="F8" s="275"/>
      <c r="G8" s="275"/>
      <c r="H8" s="275"/>
      <c r="I8" s="275"/>
      <c r="J8" s="275"/>
      <c r="K8" s="275" t="s">
        <v>46</v>
      </c>
    </row>
    <row r="9" spans="2:11" ht="25.5" x14ac:dyDescent="0.2">
      <c r="B9" s="274"/>
      <c r="C9" s="274"/>
      <c r="D9" s="60" t="s">
        <v>47</v>
      </c>
      <c r="E9" s="60" t="s">
        <v>48</v>
      </c>
      <c r="F9" s="60" t="s">
        <v>9</v>
      </c>
      <c r="G9" s="60" t="s">
        <v>49</v>
      </c>
      <c r="H9" s="60" t="s">
        <v>10</v>
      </c>
      <c r="I9" s="60" t="s">
        <v>50</v>
      </c>
      <c r="J9" s="60" t="s">
        <v>51</v>
      </c>
      <c r="K9" s="275"/>
    </row>
    <row r="10" spans="2:11" x14ac:dyDescent="0.2">
      <c r="B10" s="274"/>
      <c r="C10" s="274"/>
      <c r="D10" s="60">
        <v>1</v>
      </c>
      <c r="E10" s="60">
        <v>2</v>
      </c>
      <c r="F10" s="60" t="s">
        <v>52</v>
      </c>
      <c r="G10" s="60">
        <v>4</v>
      </c>
      <c r="H10" s="60">
        <v>5</v>
      </c>
      <c r="I10" s="60">
        <v>6</v>
      </c>
      <c r="J10" s="60">
        <v>7</v>
      </c>
      <c r="K10" s="60" t="s">
        <v>53</v>
      </c>
    </row>
    <row r="11" spans="2:11" x14ac:dyDescent="0.2">
      <c r="B11" s="61"/>
      <c r="C11" s="62"/>
      <c r="D11" s="63"/>
      <c r="E11" s="63"/>
      <c r="F11" s="63"/>
      <c r="G11" s="63"/>
      <c r="H11" s="63"/>
      <c r="I11" s="63"/>
      <c r="J11" s="63"/>
      <c r="K11" s="63"/>
    </row>
    <row r="12" spans="2:11" x14ac:dyDescent="0.2">
      <c r="B12" s="64"/>
      <c r="C12" s="62" t="s">
        <v>54</v>
      </c>
      <c r="D12" s="65">
        <v>54724194.689999998</v>
      </c>
      <c r="E12" s="65">
        <v>53059584.420000002</v>
      </c>
      <c r="F12" s="65">
        <f>+D12+E12</f>
        <v>107783779.11</v>
      </c>
      <c r="G12" s="65">
        <v>52569355.210000001</v>
      </c>
      <c r="H12" s="66">
        <v>48226295.649999999</v>
      </c>
      <c r="I12" s="66">
        <v>48226295.649999999</v>
      </c>
      <c r="J12" s="66">
        <v>48226295.649999999</v>
      </c>
      <c r="K12" s="65">
        <f t="shared" ref="K12:K20" si="0">+F12-H12</f>
        <v>59557483.460000001</v>
      </c>
    </row>
    <row r="13" spans="2:11" x14ac:dyDescent="0.2">
      <c r="B13" s="64"/>
      <c r="C13" s="67" t="s">
        <v>55</v>
      </c>
      <c r="D13" s="65">
        <v>0</v>
      </c>
      <c r="E13" s="65">
        <v>0</v>
      </c>
      <c r="F13" s="65">
        <f t="shared" ref="F13:F19" si="1">+D13+E13</f>
        <v>0</v>
      </c>
      <c r="G13" s="65">
        <v>0</v>
      </c>
      <c r="H13" s="65">
        <v>0</v>
      </c>
      <c r="I13" s="65">
        <v>0</v>
      </c>
      <c r="J13" s="65">
        <v>0</v>
      </c>
      <c r="K13" s="65">
        <f t="shared" si="0"/>
        <v>0</v>
      </c>
    </row>
    <row r="14" spans="2:11" x14ac:dyDescent="0.2">
      <c r="B14" s="64"/>
      <c r="C14" s="67" t="s">
        <v>56</v>
      </c>
      <c r="D14" s="65">
        <v>0</v>
      </c>
      <c r="E14" s="65">
        <v>0</v>
      </c>
      <c r="F14" s="65">
        <f t="shared" si="1"/>
        <v>0</v>
      </c>
      <c r="G14" s="65">
        <v>0</v>
      </c>
      <c r="H14" s="65">
        <v>0</v>
      </c>
      <c r="I14" s="65">
        <v>0</v>
      </c>
      <c r="J14" s="65">
        <v>0</v>
      </c>
      <c r="K14" s="65">
        <f t="shared" si="0"/>
        <v>0</v>
      </c>
    </row>
    <row r="15" spans="2:11" x14ac:dyDescent="0.2">
      <c r="B15" s="64"/>
      <c r="C15" s="67"/>
      <c r="D15" s="65">
        <v>0</v>
      </c>
      <c r="E15" s="65">
        <v>0</v>
      </c>
      <c r="F15" s="65">
        <f t="shared" si="1"/>
        <v>0</v>
      </c>
      <c r="G15" s="65">
        <v>0</v>
      </c>
      <c r="H15" s="65">
        <v>0</v>
      </c>
      <c r="I15" s="65">
        <v>0</v>
      </c>
      <c r="J15" s="65">
        <v>0</v>
      </c>
      <c r="K15" s="65">
        <f t="shared" si="0"/>
        <v>0</v>
      </c>
    </row>
    <row r="16" spans="2:11" x14ac:dyDescent="0.2">
      <c r="B16" s="64"/>
      <c r="C16" s="67"/>
      <c r="D16" s="65">
        <v>0</v>
      </c>
      <c r="E16" s="65">
        <v>0</v>
      </c>
      <c r="F16" s="65">
        <f t="shared" si="1"/>
        <v>0</v>
      </c>
      <c r="G16" s="65">
        <v>0</v>
      </c>
      <c r="H16" s="65">
        <v>0</v>
      </c>
      <c r="I16" s="65">
        <v>0</v>
      </c>
      <c r="J16" s="65">
        <v>0</v>
      </c>
      <c r="K16" s="65">
        <f t="shared" si="0"/>
        <v>0</v>
      </c>
    </row>
    <row r="17" spans="1:12" x14ac:dyDescent="0.2">
      <c r="B17" s="64"/>
      <c r="C17" s="67"/>
      <c r="D17" s="65">
        <v>0</v>
      </c>
      <c r="E17" s="65">
        <v>0</v>
      </c>
      <c r="F17" s="65">
        <f t="shared" si="1"/>
        <v>0</v>
      </c>
      <c r="G17" s="65">
        <v>0</v>
      </c>
      <c r="H17" s="65">
        <v>0</v>
      </c>
      <c r="I17" s="65">
        <v>0</v>
      </c>
      <c r="J17" s="65">
        <v>0</v>
      </c>
      <c r="K17" s="65">
        <f t="shared" si="0"/>
        <v>0</v>
      </c>
    </row>
    <row r="18" spans="1:12" x14ac:dyDescent="0.2">
      <c r="B18" s="64"/>
      <c r="C18" s="67"/>
      <c r="D18" s="65">
        <v>0</v>
      </c>
      <c r="E18" s="65">
        <v>0</v>
      </c>
      <c r="F18" s="65">
        <f t="shared" si="1"/>
        <v>0</v>
      </c>
      <c r="G18" s="65">
        <v>0</v>
      </c>
      <c r="H18" s="65">
        <v>0</v>
      </c>
      <c r="I18" s="65">
        <v>0</v>
      </c>
      <c r="J18" s="65">
        <v>0</v>
      </c>
      <c r="K18" s="65">
        <f t="shared" si="0"/>
        <v>0</v>
      </c>
    </row>
    <row r="19" spans="1:12" x14ac:dyDescent="0.2">
      <c r="B19" s="64"/>
      <c r="C19" s="67"/>
      <c r="D19" s="65">
        <v>0</v>
      </c>
      <c r="E19" s="65">
        <v>0</v>
      </c>
      <c r="F19" s="65">
        <f t="shared" si="1"/>
        <v>0</v>
      </c>
      <c r="G19" s="65">
        <v>0</v>
      </c>
      <c r="H19" s="65">
        <v>0</v>
      </c>
      <c r="I19" s="65">
        <v>0</v>
      </c>
      <c r="J19" s="65">
        <v>0</v>
      </c>
      <c r="K19" s="65">
        <f t="shared" si="0"/>
        <v>0</v>
      </c>
    </row>
    <row r="20" spans="1:12" x14ac:dyDescent="0.2">
      <c r="B20" s="64"/>
      <c r="C20" s="67"/>
      <c r="D20" s="65">
        <v>0</v>
      </c>
      <c r="E20" s="65">
        <v>0</v>
      </c>
      <c r="F20" s="65">
        <v>0</v>
      </c>
      <c r="G20" s="65">
        <v>0</v>
      </c>
      <c r="H20" s="65">
        <v>0</v>
      </c>
      <c r="I20" s="65">
        <v>0</v>
      </c>
      <c r="J20" s="65">
        <v>0</v>
      </c>
      <c r="K20" s="65">
        <f t="shared" si="0"/>
        <v>0</v>
      </c>
    </row>
    <row r="21" spans="1:12" x14ac:dyDescent="0.2">
      <c r="B21" s="68"/>
      <c r="C21" s="69"/>
      <c r="D21" s="70"/>
      <c r="E21" s="70"/>
      <c r="F21" s="70"/>
      <c r="G21" s="70"/>
      <c r="H21" s="70"/>
      <c r="I21" s="70"/>
      <c r="J21" s="70"/>
      <c r="K21" s="70"/>
    </row>
    <row r="22" spans="1:12" s="43" customFormat="1" x14ac:dyDescent="0.2">
      <c r="A22" s="42"/>
      <c r="B22" s="71"/>
      <c r="C22" s="72" t="s">
        <v>57</v>
      </c>
      <c r="D22" s="73">
        <f>SUM(D12:D20)</f>
        <v>54724194.689999998</v>
      </c>
      <c r="E22" s="73">
        <f t="shared" ref="E22:K22" si="2">SUM(E12:E20)</f>
        <v>53059584.420000002</v>
      </c>
      <c r="F22" s="73">
        <f t="shared" si="2"/>
        <v>107783779.11</v>
      </c>
      <c r="G22" s="73">
        <f t="shared" si="2"/>
        <v>52569355.210000001</v>
      </c>
      <c r="H22" s="73">
        <f t="shared" si="2"/>
        <v>48226295.649999999</v>
      </c>
      <c r="I22" s="73">
        <f t="shared" si="2"/>
        <v>48226295.649999999</v>
      </c>
      <c r="J22" s="73">
        <f t="shared" si="2"/>
        <v>48226295.649999999</v>
      </c>
      <c r="K22" s="73">
        <f t="shared" si="2"/>
        <v>59557483.460000001</v>
      </c>
      <c r="L22" s="42"/>
    </row>
    <row r="23" spans="1:12" x14ac:dyDescent="0.2">
      <c r="B23" s="1"/>
      <c r="C23" s="1"/>
      <c r="D23" s="1"/>
      <c r="E23" s="1"/>
      <c r="F23" s="1"/>
      <c r="G23" s="1"/>
      <c r="H23" s="1"/>
      <c r="I23" s="1"/>
      <c r="J23" s="1"/>
      <c r="K23" s="1"/>
    </row>
    <row r="24" spans="1:12" x14ac:dyDescent="0.2">
      <c r="B24" s="50" t="s">
        <v>36</v>
      </c>
      <c r="F24" s="1"/>
      <c r="G24" s="1"/>
      <c r="H24" s="1"/>
      <c r="I24" s="1"/>
      <c r="J24" s="1"/>
      <c r="K24" s="1"/>
    </row>
    <row r="25" spans="1:12" x14ac:dyDescent="0.2">
      <c r="B25" s="50"/>
      <c r="F25" s="1"/>
      <c r="G25" s="1"/>
      <c r="H25" s="1"/>
      <c r="I25" s="1"/>
      <c r="J25" s="1"/>
      <c r="K25" s="1"/>
    </row>
    <row r="26" spans="1:12" x14ac:dyDescent="0.2">
      <c r="B26" s="50"/>
      <c r="F26" s="1"/>
      <c r="G26" s="1"/>
      <c r="H26" s="1"/>
      <c r="I26" s="1"/>
      <c r="J26" s="1"/>
      <c r="K26" s="1"/>
    </row>
    <row r="27" spans="1:12" x14ac:dyDescent="0.2">
      <c r="B27" s="1"/>
      <c r="C27" s="1"/>
      <c r="D27" s="1"/>
      <c r="E27" s="1"/>
      <c r="F27" s="1"/>
      <c r="G27" s="1"/>
      <c r="H27" s="1"/>
      <c r="I27" s="1"/>
      <c r="J27" s="1"/>
      <c r="K27" s="1"/>
    </row>
    <row r="28" spans="1:12" x14ac:dyDescent="0.2">
      <c r="B28" s="1"/>
      <c r="C28" s="1"/>
      <c r="D28" s="1"/>
      <c r="E28" s="1"/>
      <c r="F28" s="1"/>
      <c r="G28" s="1"/>
      <c r="H28" s="1"/>
      <c r="I28" s="1"/>
      <c r="J28" s="1"/>
      <c r="K28" s="1"/>
    </row>
    <row r="29" spans="1:12" x14ac:dyDescent="0.2">
      <c r="B29" s="1"/>
      <c r="C29" s="74"/>
      <c r="D29" s="1"/>
      <c r="E29" s="1"/>
      <c r="F29" s="6"/>
      <c r="G29" s="273"/>
      <c r="H29" s="273"/>
      <c r="I29" s="273"/>
      <c r="J29" s="273"/>
      <c r="K29" s="6"/>
    </row>
    <row r="30" spans="1:12" x14ac:dyDescent="0.2">
      <c r="C30" s="54" t="s">
        <v>38</v>
      </c>
      <c r="F30" s="253" t="s">
        <v>39</v>
      </c>
      <c r="G30" s="253"/>
      <c r="H30" s="253"/>
      <c r="I30" s="253"/>
      <c r="J30" s="253"/>
      <c r="K30" s="253"/>
    </row>
    <row r="31" spans="1:12" x14ac:dyDescent="0.2">
      <c r="C31" s="54" t="s">
        <v>40</v>
      </c>
      <c r="F31" s="254" t="s">
        <v>414</v>
      </c>
      <c r="G31" s="254"/>
      <c r="H31" s="254"/>
      <c r="I31" s="254"/>
      <c r="J31" s="254"/>
      <c r="K31" s="254"/>
    </row>
  </sheetData>
  <mergeCells count="11">
    <mergeCell ref="G29:J29"/>
    <mergeCell ref="F30:K30"/>
    <mergeCell ref="F31:K31"/>
    <mergeCell ref="B1:K1"/>
    <mergeCell ref="B2:K2"/>
    <mergeCell ref="B3:K3"/>
    <mergeCell ref="B4:K4"/>
    <mergeCell ref="D6:J6"/>
    <mergeCell ref="B8:C10"/>
    <mergeCell ref="D8:J8"/>
    <mergeCell ref="K8:K9"/>
  </mergeCells>
  <printOptions horizontalCentered="1"/>
  <pageMargins left="0.70866141732283472" right="0.70866141732283472" top="0.74803149606299213" bottom="0.74803149606299213" header="0.31496062992125984" footer="0.31496062992125984"/>
  <pageSetup paperSize="9" scale="69" orientation="landscape" r:id="rId1"/>
  <headerFooter>
    <oddFooter>&amp;R2</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2"/>
  <sheetViews>
    <sheetView view="pageLayout" topLeftCell="A13" zoomScaleNormal="100" workbookViewId="0">
      <selection activeCell="F28" sqref="F28"/>
    </sheetView>
  </sheetViews>
  <sheetFormatPr baseColWidth="10" defaultRowHeight="12.75" x14ac:dyDescent="0.2"/>
  <cols>
    <col min="1" max="1" width="15.140625" style="1" customWidth="1"/>
    <col min="2" max="2" width="2" style="2" customWidth="1"/>
    <col min="3" max="3" width="45.85546875" style="2" customWidth="1"/>
    <col min="4" max="4" width="15" style="2" customWidth="1"/>
    <col min="5" max="5" width="13.7109375" style="2" customWidth="1"/>
    <col min="6" max="6" width="15.42578125" style="2" customWidth="1"/>
    <col min="7" max="7" width="14.140625" style="2" customWidth="1"/>
    <col min="8" max="8" width="13.85546875" style="2" customWidth="1"/>
    <col min="9" max="9" width="13.5703125" style="2" customWidth="1"/>
    <col min="10" max="11" width="13.85546875" style="2" customWidth="1"/>
    <col min="12" max="12" width="4" style="1" customWidth="1"/>
    <col min="13" max="16384" width="11.42578125" style="2"/>
  </cols>
  <sheetData>
    <row r="1" spans="2:11" x14ac:dyDescent="0.2">
      <c r="B1" s="271" t="s">
        <v>41</v>
      </c>
      <c r="C1" s="271"/>
      <c r="D1" s="271"/>
      <c r="E1" s="271"/>
      <c r="F1" s="271"/>
      <c r="G1" s="271"/>
      <c r="H1" s="271"/>
      <c r="I1" s="271"/>
      <c r="J1" s="271"/>
      <c r="K1" s="271"/>
    </row>
    <row r="2" spans="2:11" x14ac:dyDescent="0.2">
      <c r="B2" s="271" t="s">
        <v>58</v>
      </c>
      <c r="C2" s="271"/>
      <c r="D2" s="271"/>
      <c r="E2" s="271"/>
      <c r="F2" s="271"/>
      <c r="G2" s="271"/>
      <c r="H2" s="271"/>
      <c r="I2" s="271"/>
      <c r="J2" s="271"/>
      <c r="K2" s="271"/>
    </row>
    <row r="3" spans="2:11" x14ac:dyDescent="0.2">
      <c r="B3" s="271" t="s">
        <v>408</v>
      </c>
      <c r="C3" s="271"/>
      <c r="D3" s="271"/>
      <c r="E3" s="271"/>
      <c r="F3" s="271"/>
      <c r="G3" s="271"/>
      <c r="H3" s="271"/>
      <c r="I3" s="271"/>
      <c r="J3" s="271"/>
      <c r="K3" s="271"/>
    </row>
    <row r="4" spans="2:11" s="1" customFormat="1" x14ac:dyDescent="0.2"/>
    <row r="5" spans="2:11" s="1" customFormat="1" x14ac:dyDescent="0.2">
      <c r="C5" s="9" t="s">
        <v>43</v>
      </c>
      <c r="D5" s="272" t="s">
        <v>3</v>
      </c>
      <c r="E5" s="272"/>
      <c r="F5" s="272"/>
      <c r="G5" s="272"/>
      <c r="H5" s="272"/>
      <c r="I5" s="272"/>
      <c r="J5" s="272"/>
    </row>
    <row r="6" spans="2:11" s="1" customFormat="1" x14ac:dyDescent="0.2"/>
    <row r="7" spans="2:11" x14ac:dyDescent="0.2">
      <c r="B7" s="277" t="s">
        <v>44</v>
      </c>
      <c r="C7" s="278"/>
      <c r="D7" s="275" t="s">
        <v>59</v>
      </c>
      <c r="E7" s="275"/>
      <c r="F7" s="275"/>
      <c r="G7" s="275"/>
      <c r="H7" s="275"/>
      <c r="I7" s="275"/>
      <c r="J7" s="275"/>
      <c r="K7" s="275" t="s">
        <v>46</v>
      </c>
    </row>
    <row r="8" spans="2:11" ht="38.25" x14ac:dyDescent="0.2">
      <c r="B8" s="279"/>
      <c r="C8" s="280"/>
      <c r="D8" s="60" t="s">
        <v>47</v>
      </c>
      <c r="E8" s="60" t="s">
        <v>48</v>
      </c>
      <c r="F8" s="60" t="s">
        <v>9</v>
      </c>
      <c r="G8" s="60" t="s">
        <v>49</v>
      </c>
      <c r="H8" s="60" t="s">
        <v>10</v>
      </c>
      <c r="I8" s="60" t="s">
        <v>50</v>
      </c>
      <c r="J8" s="60" t="s">
        <v>51</v>
      </c>
      <c r="K8" s="275"/>
    </row>
    <row r="9" spans="2:11" x14ac:dyDescent="0.2">
      <c r="B9" s="281"/>
      <c r="C9" s="282"/>
      <c r="D9" s="60">
        <v>1</v>
      </c>
      <c r="E9" s="60">
        <v>2</v>
      </c>
      <c r="F9" s="60" t="s">
        <v>52</v>
      </c>
      <c r="G9" s="60">
        <v>4</v>
      </c>
      <c r="H9" s="60">
        <v>5</v>
      </c>
      <c r="I9" s="60">
        <v>6</v>
      </c>
      <c r="J9" s="60">
        <v>7</v>
      </c>
      <c r="K9" s="60" t="s">
        <v>53</v>
      </c>
    </row>
    <row r="10" spans="2:11" x14ac:dyDescent="0.2">
      <c r="B10" s="75"/>
      <c r="C10" s="76"/>
      <c r="D10" s="77"/>
      <c r="E10" s="77"/>
      <c r="F10" s="77"/>
      <c r="G10" s="77"/>
      <c r="H10" s="77"/>
      <c r="I10" s="77"/>
      <c r="J10" s="77"/>
      <c r="K10" s="77"/>
    </row>
    <row r="11" spans="2:11" x14ac:dyDescent="0.2">
      <c r="B11" s="61"/>
      <c r="C11" s="78" t="s">
        <v>60</v>
      </c>
      <c r="D11" s="65">
        <v>51990755.890000001</v>
      </c>
      <c r="E11" s="65">
        <v>42535057.289999999</v>
      </c>
      <c r="F11" s="65">
        <f>+D11+E11</f>
        <v>94525813.180000007</v>
      </c>
      <c r="G11" s="65">
        <v>42465968.25</v>
      </c>
      <c r="H11" s="65">
        <v>40961182.390000001</v>
      </c>
      <c r="I11" s="65">
        <v>40961182.390000001</v>
      </c>
      <c r="J11" s="65">
        <v>40961182.390000001</v>
      </c>
      <c r="K11" s="65">
        <f>+F11-H11</f>
        <v>53564630.790000007</v>
      </c>
    </row>
    <row r="12" spans="2:11" x14ac:dyDescent="0.2">
      <c r="B12" s="61"/>
      <c r="C12" s="62"/>
      <c r="D12" s="79"/>
      <c r="E12" s="79"/>
      <c r="F12" s="79"/>
      <c r="G12" s="79"/>
      <c r="H12" s="79"/>
      <c r="I12" s="79"/>
      <c r="J12" s="79"/>
      <c r="K12" s="79"/>
    </row>
    <row r="13" spans="2:11" x14ac:dyDescent="0.2">
      <c r="B13" s="80"/>
      <c r="C13" s="78" t="s">
        <v>61</v>
      </c>
      <c r="D13" s="79">
        <v>713499</v>
      </c>
      <c r="E13" s="79">
        <v>10262446.210000001</v>
      </c>
      <c r="F13" s="79">
        <f>+D13+E13</f>
        <v>10975945.210000001</v>
      </c>
      <c r="G13" s="79">
        <v>10103386.960000001</v>
      </c>
      <c r="H13" s="79">
        <v>7265113.2599999998</v>
      </c>
      <c r="I13" s="79">
        <v>7265113.2599999998</v>
      </c>
      <c r="J13" s="79">
        <v>7265113.2599999998</v>
      </c>
      <c r="K13" s="79">
        <f>+F13-H13</f>
        <v>3710831.9500000011</v>
      </c>
    </row>
    <row r="14" spans="2:11" x14ac:dyDescent="0.2">
      <c r="B14" s="61"/>
      <c r="C14" s="62"/>
      <c r="D14" s="79"/>
      <c r="E14" s="79"/>
      <c r="F14" s="79"/>
      <c r="G14" s="79"/>
      <c r="H14" s="79"/>
      <c r="I14" s="79"/>
      <c r="J14" s="79"/>
      <c r="K14" s="79"/>
    </row>
    <row r="15" spans="2:11" ht="25.5" x14ac:dyDescent="0.2">
      <c r="B15" s="80"/>
      <c r="C15" s="78" t="s">
        <v>62</v>
      </c>
      <c r="D15" s="79">
        <v>2019939.8</v>
      </c>
      <c r="E15" s="79">
        <v>262080.92</v>
      </c>
      <c r="F15" s="79">
        <f>+D15+E15</f>
        <v>2282020.7200000002</v>
      </c>
      <c r="G15" s="79"/>
      <c r="H15" s="79"/>
      <c r="I15" s="79"/>
      <c r="J15" s="79"/>
      <c r="K15" s="79">
        <f>+F15-H15</f>
        <v>2282020.7200000002</v>
      </c>
    </row>
    <row r="16" spans="2:11" x14ac:dyDescent="0.2">
      <c r="B16" s="81"/>
      <c r="C16" s="82"/>
      <c r="D16" s="83"/>
      <c r="E16" s="83"/>
      <c r="F16" s="83"/>
      <c r="G16" s="83"/>
      <c r="H16" s="83"/>
      <c r="I16" s="83"/>
      <c r="J16" s="83"/>
      <c r="K16" s="83"/>
    </row>
    <row r="17" spans="1:12" s="43" customFormat="1" x14ac:dyDescent="0.2">
      <c r="A17" s="42"/>
      <c r="B17" s="81"/>
      <c r="C17" s="82" t="s">
        <v>57</v>
      </c>
      <c r="D17" s="84">
        <f>+D11+D13+D15</f>
        <v>54724194.689999998</v>
      </c>
      <c r="E17" s="84">
        <f t="shared" ref="E17:K17" si="0">+E11+E13+E15</f>
        <v>53059584.420000002</v>
      </c>
      <c r="F17" s="84">
        <f t="shared" si="0"/>
        <v>107783779.11000001</v>
      </c>
      <c r="G17" s="84">
        <f t="shared" si="0"/>
        <v>52569355.210000001</v>
      </c>
      <c r="H17" s="84">
        <f t="shared" si="0"/>
        <v>48226295.649999999</v>
      </c>
      <c r="I17" s="84">
        <f t="shared" si="0"/>
        <v>48226295.649999999</v>
      </c>
      <c r="J17" s="84">
        <f t="shared" si="0"/>
        <v>48226295.649999999</v>
      </c>
      <c r="K17" s="84">
        <f t="shared" si="0"/>
        <v>59557483.460000008</v>
      </c>
      <c r="L17" s="42"/>
    </row>
    <row r="18" spans="1:12" s="1" customFormat="1" x14ac:dyDescent="0.2"/>
    <row r="19" spans="1:12" x14ac:dyDescent="0.2">
      <c r="C19" s="50" t="s">
        <v>36</v>
      </c>
    </row>
    <row r="20" spans="1:12" x14ac:dyDescent="0.2">
      <c r="C20" s="50"/>
    </row>
    <row r="21" spans="1:12" x14ac:dyDescent="0.2">
      <c r="C21" s="50"/>
    </row>
    <row r="22" spans="1:12" x14ac:dyDescent="0.2">
      <c r="C22" s="50"/>
    </row>
    <row r="23" spans="1:12" x14ac:dyDescent="0.2">
      <c r="C23" s="50"/>
    </row>
    <row r="24" spans="1:12" x14ac:dyDescent="0.2">
      <c r="D24" s="85" t="str">
        <f>IF(D17=[1]CAdmon!D22," ","ERROR")</f>
        <v xml:space="preserve"> </v>
      </c>
      <c r="E24" s="85"/>
      <c r="F24" s="85"/>
      <c r="G24" s="85"/>
      <c r="H24" s="85"/>
      <c r="I24" s="85"/>
      <c r="J24" s="85"/>
      <c r="K24" s="85"/>
    </row>
    <row r="25" spans="1:12" x14ac:dyDescent="0.2">
      <c r="C25" s="53"/>
      <c r="G25" s="276" t="s">
        <v>63</v>
      </c>
      <c r="H25" s="276"/>
      <c r="I25" s="276"/>
      <c r="J25" s="276"/>
    </row>
    <row r="26" spans="1:12" x14ac:dyDescent="0.2">
      <c r="C26" s="54" t="s">
        <v>38</v>
      </c>
      <c r="F26" s="253" t="s">
        <v>39</v>
      </c>
      <c r="G26" s="253"/>
      <c r="H26" s="253"/>
      <c r="I26" s="253"/>
      <c r="J26" s="253"/>
      <c r="K26" s="253"/>
    </row>
    <row r="27" spans="1:12" x14ac:dyDescent="0.2">
      <c r="C27" s="54" t="s">
        <v>40</v>
      </c>
      <c r="F27" s="254" t="s">
        <v>414</v>
      </c>
      <c r="G27" s="254"/>
      <c r="H27" s="254"/>
      <c r="I27" s="254"/>
      <c r="J27" s="254"/>
      <c r="K27" s="254"/>
    </row>
    <row r="29" spans="1:12" x14ac:dyDescent="0.2">
      <c r="K29" s="86"/>
    </row>
    <row r="32" spans="1:12" x14ac:dyDescent="0.2">
      <c r="F32" s="86"/>
    </row>
  </sheetData>
  <mergeCells count="10">
    <mergeCell ref="G25:J25"/>
    <mergeCell ref="F26:K26"/>
    <mergeCell ref="F27:K27"/>
    <mergeCell ref="B1:K1"/>
    <mergeCell ref="B2:K2"/>
    <mergeCell ref="B3:K3"/>
    <mergeCell ref="D5:J5"/>
    <mergeCell ref="B7:C9"/>
    <mergeCell ref="D7:J7"/>
    <mergeCell ref="K7:K8"/>
  </mergeCells>
  <pageMargins left="0.70866141732283472" right="0.70866141732283472" top="0.74803149606299213" bottom="0.74803149606299213" header="0.31496062992125984" footer="0.31496062992125984"/>
  <pageSetup paperSize="9" scale="72" orientation="landscape" r:id="rId1"/>
  <headerFooter>
    <oddFooter>&amp;R3</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1"/>
  <sheetViews>
    <sheetView view="pageLayout" zoomScaleNormal="100" workbookViewId="0">
      <selection sqref="A1:XFD1048576"/>
    </sheetView>
  </sheetViews>
  <sheetFormatPr baseColWidth="10" defaultRowHeight="12.75" x14ac:dyDescent="0.2"/>
  <cols>
    <col min="1" max="1" width="16.42578125" style="1" customWidth="1"/>
    <col min="2" max="2" width="4.5703125" style="2" customWidth="1"/>
    <col min="3" max="3" width="57.28515625" style="2" customWidth="1"/>
    <col min="4" max="4" width="14.140625" style="2" customWidth="1"/>
    <col min="5" max="5" width="13.85546875" style="2" customWidth="1"/>
    <col min="6" max="6" width="14.28515625" style="2" customWidth="1"/>
    <col min="7" max="7" width="15.140625" style="2" customWidth="1"/>
    <col min="8" max="8" width="14.140625" style="2" customWidth="1"/>
    <col min="9" max="10" width="14" style="2" customWidth="1"/>
    <col min="11" max="11" width="15" style="2" customWidth="1"/>
    <col min="12" max="12" width="3.7109375" style="1" customWidth="1"/>
    <col min="13" max="16384" width="11.42578125" style="2"/>
  </cols>
  <sheetData>
    <row r="1" spans="2:11" ht="14.25" customHeight="1" x14ac:dyDescent="0.2">
      <c r="B1" s="271" t="s">
        <v>41</v>
      </c>
      <c r="C1" s="271"/>
      <c r="D1" s="271"/>
      <c r="E1" s="271"/>
      <c r="F1" s="271"/>
      <c r="G1" s="271"/>
      <c r="H1" s="271"/>
      <c r="I1" s="271"/>
      <c r="J1" s="271"/>
      <c r="K1" s="271"/>
    </row>
    <row r="2" spans="2:11" ht="14.25" customHeight="1" x14ac:dyDescent="0.2">
      <c r="B2" s="271" t="s">
        <v>64</v>
      </c>
      <c r="C2" s="271"/>
      <c r="D2" s="271"/>
      <c r="E2" s="271"/>
      <c r="F2" s="271"/>
      <c r="G2" s="271"/>
      <c r="H2" s="271"/>
      <c r="I2" s="271"/>
      <c r="J2" s="271"/>
      <c r="K2" s="271"/>
    </row>
    <row r="3" spans="2:11" ht="14.25" customHeight="1" x14ac:dyDescent="0.2">
      <c r="B3" s="271" t="s">
        <v>408</v>
      </c>
      <c r="C3" s="271"/>
      <c r="D3" s="271"/>
      <c r="E3" s="271"/>
      <c r="F3" s="271"/>
      <c r="G3" s="271"/>
      <c r="H3" s="271"/>
      <c r="I3" s="271"/>
      <c r="J3" s="271"/>
      <c r="K3" s="271"/>
    </row>
    <row r="4" spans="2:11" s="1" customFormat="1" ht="6.75" customHeight="1" x14ac:dyDescent="0.2"/>
    <row r="5" spans="2:11" s="1" customFormat="1" ht="18" customHeight="1" x14ac:dyDescent="0.2">
      <c r="C5" s="9" t="s">
        <v>43</v>
      </c>
      <c r="D5" s="272" t="s">
        <v>3</v>
      </c>
      <c r="E5" s="272"/>
      <c r="F5" s="272"/>
      <c r="G5" s="272"/>
      <c r="H5" s="272"/>
      <c r="I5" s="272"/>
      <c r="J5" s="272"/>
    </row>
    <row r="6" spans="2:11" s="1" customFormat="1" ht="6.75" customHeight="1" x14ac:dyDescent="0.2"/>
    <row r="7" spans="2:11" x14ac:dyDescent="0.2">
      <c r="B7" s="274" t="s">
        <v>44</v>
      </c>
      <c r="C7" s="274"/>
      <c r="D7" s="275" t="s">
        <v>45</v>
      </c>
      <c r="E7" s="275"/>
      <c r="F7" s="275"/>
      <c r="G7" s="275"/>
      <c r="H7" s="275"/>
      <c r="I7" s="275"/>
      <c r="J7" s="275"/>
      <c r="K7" s="275" t="s">
        <v>46</v>
      </c>
    </row>
    <row r="8" spans="2:11" ht="25.5" x14ac:dyDescent="0.2">
      <c r="B8" s="274"/>
      <c r="C8" s="274"/>
      <c r="D8" s="60" t="s">
        <v>47</v>
      </c>
      <c r="E8" s="60" t="s">
        <v>48</v>
      </c>
      <c r="F8" s="60" t="s">
        <v>9</v>
      </c>
      <c r="G8" s="60" t="s">
        <v>49</v>
      </c>
      <c r="H8" s="60" t="s">
        <v>10</v>
      </c>
      <c r="I8" s="60" t="s">
        <v>50</v>
      </c>
      <c r="J8" s="60" t="s">
        <v>51</v>
      </c>
      <c r="K8" s="275"/>
    </row>
    <row r="9" spans="2:11" ht="11.25" customHeight="1" x14ac:dyDescent="0.2">
      <c r="B9" s="274"/>
      <c r="C9" s="274"/>
      <c r="D9" s="60">
        <v>1</v>
      </c>
      <c r="E9" s="60">
        <v>2</v>
      </c>
      <c r="F9" s="60" t="s">
        <v>52</v>
      </c>
      <c r="G9" s="60">
        <v>4</v>
      </c>
      <c r="H9" s="60">
        <v>5</v>
      </c>
      <c r="I9" s="60">
        <v>6</v>
      </c>
      <c r="J9" s="60">
        <v>7</v>
      </c>
      <c r="K9" s="60" t="s">
        <v>53</v>
      </c>
    </row>
    <row r="10" spans="2:11" x14ac:dyDescent="0.2">
      <c r="B10" s="283" t="s">
        <v>65</v>
      </c>
      <c r="C10" s="284"/>
      <c r="D10" s="87">
        <f>SUM(D11:D11)</f>
        <v>35317289.310000002</v>
      </c>
      <c r="E10" s="87">
        <f>SUM(E11:E11)</f>
        <v>31928996.02</v>
      </c>
      <c r="F10" s="87">
        <f>+D10+E10</f>
        <v>67246285.329999998</v>
      </c>
      <c r="G10" s="87">
        <f>SUM(G11:G11)</f>
        <v>31618091.399999999</v>
      </c>
      <c r="H10" s="87">
        <f>SUM(H11:H11)</f>
        <v>31618091.399999999</v>
      </c>
      <c r="I10" s="87">
        <f>SUM(I11:I11)</f>
        <v>31618091.399999999</v>
      </c>
      <c r="J10" s="87">
        <f>SUM(J11:J11)</f>
        <v>31618091.399999999</v>
      </c>
      <c r="K10" s="87">
        <f t="shared" ref="K10:K43" si="0">+F10-H10</f>
        <v>35628193.93</v>
      </c>
    </row>
    <row r="11" spans="2:11" x14ac:dyDescent="0.2">
      <c r="B11" s="88"/>
      <c r="C11" s="89" t="s">
        <v>66</v>
      </c>
      <c r="D11" s="90">
        <v>35317289.310000002</v>
      </c>
      <c r="E11" s="90">
        <v>31928996.02</v>
      </c>
      <c r="F11" s="90">
        <f>+D11+E11</f>
        <v>67246285.329999998</v>
      </c>
      <c r="G11" s="90">
        <v>31618091.399999999</v>
      </c>
      <c r="H11" s="90">
        <v>31618091.399999999</v>
      </c>
      <c r="I11" s="90">
        <v>31618091.399999999</v>
      </c>
      <c r="J11" s="90">
        <v>31618091.399999999</v>
      </c>
      <c r="K11" s="90">
        <f t="shared" si="0"/>
        <v>35628193.93</v>
      </c>
    </row>
    <row r="12" spans="2:11" x14ac:dyDescent="0.2">
      <c r="B12" s="283" t="s">
        <v>67</v>
      </c>
      <c r="C12" s="284"/>
      <c r="D12" s="87">
        <f>SUM(D13:D15)</f>
        <v>2900820.58</v>
      </c>
      <c r="E12" s="87">
        <f>SUM(E13:E15)</f>
        <v>1476417.99</v>
      </c>
      <c r="F12" s="87">
        <f t="shared" ref="F12:F43" si="1">+D12+E12</f>
        <v>4377238.57</v>
      </c>
      <c r="G12" s="87">
        <f>SUM(G13:G15)</f>
        <v>1676582.06</v>
      </c>
      <c r="H12" s="87">
        <f t="shared" ref="H12:I12" si="2">SUM(H13:H15)</f>
        <v>1648111.02</v>
      </c>
      <c r="I12" s="87">
        <f t="shared" si="2"/>
        <v>1648111.02</v>
      </c>
      <c r="J12" s="87">
        <f>SUM(J13:J15)</f>
        <v>1648111.02</v>
      </c>
      <c r="K12" s="87">
        <f t="shared" si="0"/>
        <v>2729127.5500000003</v>
      </c>
    </row>
    <row r="13" spans="2:11" x14ac:dyDescent="0.2">
      <c r="B13" s="88"/>
      <c r="C13" s="89" t="s">
        <v>68</v>
      </c>
      <c r="D13" s="91">
        <v>2113746.56</v>
      </c>
      <c r="E13" s="91">
        <v>1068710.77</v>
      </c>
      <c r="F13" s="91">
        <f>D13+E13</f>
        <v>3182457.33</v>
      </c>
      <c r="G13" s="91">
        <v>1189333.96</v>
      </c>
      <c r="H13" s="91">
        <v>1160862.92</v>
      </c>
      <c r="I13" s="91">
        <v>1160862.92</v>
      </c>
      <c r="J13" s="91">
        <v>1160862.92</v>
      </c>
      <c r="K13" s="87">
        <f t="shared" si="0"/>
        <v>2021594.4100000001</v>
      </c>
    </row>
    <row r="14" spans="2:11" x14ac:dyDescent="0.2">
      <c r="B14" s="88"/>
      <c r="C14" s="89" t="s">
        <v>69</v>
      </c>
      <c r="D14" s="91">
        <v>636332.27</v>
      </c>
      <c r="E14" s="91">
        <v>150983.23000000001</v>
      </c>
      <c r="F14" s="91">
        <f t="shared" si="1"/>
        <v>787315.5</v>
      </c>
      <c r="G14" s="91">
        <v>390946.32</v>
      </c>
      <c r="H14" s="91">
        <v>390946.32</v>
      </c>
      <c r="I14" s="91">
        <v>390946.32</v>
      </c>
      <c r="J14" s="91">
        <v>390946.32</v>
      </c>
      <c r="K14" s="87">
        <f t="shared" si="0"/>
        <v>396369.18</v>
      </c>
    </row>
    <row r="15" spans="2:11" x14ac:dyDescent="0.2">
      <c r="B15" s="88"/>
      <c r="C15" s="89" t="s">
        <v>70</v>
      </c>
      <c r="D15" s="91">
        <v>150741.75</v>
      </c>
      <c r="E15" s="91">
        <v>256723.99</v>
      </c>
      <c r="F15" s="91">
        <f t="shared" si="1"/>
        <v>407465.74</v>
      </c>
      <c r="G15" s="91">
        <v>96301.78</v>
      </c>
      <c r="H15" s="91">
        <v>96301.78</v>
      </c>
      <c r="I15" s="91">
        <v>96301.78</v>
      </c>
      <c r="J15" s="91">
        <v>96301.78</v>
      </c>
      <c r="K15" s="87">
        <f t="shared" si="0"/>
        <v>311163.95999999996</v>
      </c>
    </row>
    <row r="16" spans="2:11" x14ac:dyDescent="0.2">
      <c r="B16" s="283" t="s">
        <v>71</v>
      </c>
      <c r="C16" s="284"/>
      <c r="D16" s="87">
        <f>SUM(D17:D29)</f>
        <v>12372046</v>
      </c>
      <c r="E16" s="87">
        <f>SUM(E17:E29)</f>
        <v>7241391.7600000007</v>
      </c>
      <c r="F16" s="87">
        <f t="shared" si="1"/>
        <v>19613437.760000002</v>
      </c>
      <c r="G16" s="87">
        <f>SUM(G17:G29)</f>
        <v>8765439.1300000008</v>
      </c>
      <c r="H16" s="87">
        <f t="shared" ref="H16:J16" si="3">SUM(H17:H29)</f>
        <v>7289124.3099999996</v>
      </c>
      <c r="I16" s="87">
        <f t="shared" si="3"/>
        <v>7289124.3099999996</v>
      </c>
      <c r="J16" s="87">
        <f t="shared" si="3"/>
        <v>7289124.3099999996</v>
      </c>
      <c r="K16" s="87">
        <f t="shared" si="0"/>
        <v>12324313.450000003</v>
      </c>
    </row>
    <row r="17" spans="1:11" x14ac:dyDescent="0.2">
      <c r="B17" s="88"/>
      <c r="C17" s="89" t="s">
        <v>72</v>
      </c>
      <c r="D17" s="91">
        <v>372666.67</v>
      </c>
      <c r="E17" s="91">
        <v>1405868.89</v>
      </c>
      <c r="F17" s="91">
        <f t="shared" si="1"/>
        <v>1778535.5599999998</v>
      </c>
      <c r="G17" s="91">
        <v>1489241.82</v>
      </c>
      <c r="H17" s="91">
        <v>12927</v>
      </c>
      <c r="I17" s="91">
        <v>12927</v>
      </c>
      <c r="J17" s="91">
        <v>12927</v>
      </c>
      <c r="K17" s="87">
        <f t="shared" si="0"/>
        <v>1765608.5599999998</v>
      </c>
    </row>
    <row r="18" spans="1:11" x14ac:dyDescent="0.2">
      <c r="B18" s="88"/>
      <c r="C18" s="89" t="s">
        <v>73</v>
      </c>
      <c r="D18" s="91">
        <v>370753.75</v>
      </c>
      <c r="E18" s="91">
        <v>138676.29999999999</v>
      </c>
      <c r="F18" s="91">
        <f t="shared" si="1"/>
        <v>509430.05</v>
      </c>
      <c r="G18" s="91">
        <v>289912.65999999997</v>
      </c>
      <c r="H18" s="91">
        <v>289912.65999999997</v>
      </c>
      <c r="I18" s="91">
        <v>289912.65999999997</v>
      </c>
      <c r="J18" s="91">
        <v>289912.65999999997</v>
      </c>
      <c r="K18" s="87">
        <f t="shared" si="0"/>
        <v>219517.39</v>
      </c>
    </row>
    <row r="19" spans="1:11" x14ac:dyDescent="0.2">
      <c r="B19" s="88"/>
      <c r="C19" s="89" t="s">
        <v>74</v>
      </c>
      <c r="D19" s="91">
        <v>30000</v>
      </c>
      <c r="E19" s="91">
        <v>10000</v>
      </c>
      <c r="F19" s="91">
        <f t="shared" si="1"/>
        <v>40000</v>
      </c>
      <c r="G19" s="91">
        <v>0</v>
      </c>
      <c r="H19" s="91">
        <v>0</v>
      </c>
      <c r="I19" s="91">
        <v>0</v>
      </c>
      <c r="J19" s="91">
        <v>0</v>
      </c>
      <c r="K19" s="87">
        <f t="shared" si="0"/>
        <v>40000</v>
      </c>
    </row>
    <row r="20" spans="1:11" x14ac:dyDescent="0.2">
      <c r="B20" s="88"/>
      <c r="C20" s="89" t="s">
        <v>75</v>
      </c>
      <c r="D20" s="91">
        <v>2805807.62</v>
      </c>
      <c r="E20" s="91">
        <v>654153.15</v>
      </c>
      <c r="F20" s="91">
        <f t="shared" si="1"/>
        <v>3459960.77</v>
      </c>
      <c r="G20" s="91">
        <v>1283265.18</v>
      </c>
      <c r="H20" s="91">
        <v>1283265.18</v>
      </c>
      <c r="I20" s="91">
        <v>1283265.18</v>
      </c>
      <c r="J20" s="91">
        <v>1283265.18</v>
      </c>
      <c r="K20" s="87">
        <f t="shared" si="0"/>
        <v>2176695.59</v>
      </c>
    </row>
    <row r="21" spans="1:11" x14ac:dyDescent="0.2">
      <c r="B21" s="88"/>
      <c r="C21" s="89" t="s">
        <v>76</v>
      </c>
      <c r="D21" s="91">
        <v>57747.62</v>
      </c>
      <c r="E21" s="91">
        <v>28487.5</v>
      </c>
      <c r="F21" s="91">
        <f t="shared" si="1"/>
        <v>86235.12</v>
      </c>
      <c r="G21" s="91">
        <v>19050.400000000001</v>
      </c>
      <c r="H21" s="91">
        <v>19050.400000000001</v>
      </c>
      <c r="I21" s="91">
        <v>19050.400000000001</v>
      </c>
      <c r="J21" s="91">
        <v>19050.400000000001</v>
      </c>
      <c r="K21" s="87">
        <f t="shared" si="0"/>
        <v>67184.72</v>
      </c>
    </row>
    <row r="22" spans="1:11" x14ac:dyDescent="0.2">
      <c r="A22" s="92"/>
      <c r="B22" s="88"/>
      <c r="C22" s="89" t="s">
        <v>77</v>
      </c>
      <c r="D22" s="91">
        <v>90827.1</v>
      </c>
      <c r="E22" s="91">
        <v>333434.73</v>
      </c>
      <c r="F22" s="91">
        <f t="shared" si="1"/>
        <v>424261.82999999996</v>
      </c>
      <c r="G22" s="91">
        <v>424089.55</v>
      </c>
      <c r="H22" s="91">
        <v>424089.55</v>
      </c>
      <c r="I22" s="91">
        <v>424089.55</v>
      </c>
      <c r="J22" s="91">
        <v>424089.55</v>
      </c>
      <c r="K22" s="87">
        <f t="shared" si="0"/>
        <v>172.27999999996973</v>
      </c>
    </row>
    <row r="23" spans="1:11" x14ac:dyDescent="0.2">
      <c r="B23" s="88"/>
      <c r="C23" s="89" t="s">
        <v>78</v>
      </c>
      <c r="D23" s="91">
        <v>1629826.49</v>
      </c>
      <c r="E23" s="91">
        <v>1037700</v>
      </c>
      <c r="F23" s="91">
        <f t="shared" si="1"/>
        <v>2667526.4900000002</v>
      </c>
      <c r="G23" s="91">
        <v>1304982.82</v>
      </c>
      <c r="H23" s="91">
        <v>1304982.82</v>
      </c>
      <c r="I23" s="91">
        <v>1304982.82</v>
      </c>
      <c r="J23" s="91">
        <v>1304982.82</v>
      </c>
      <c r="K23" s="87">
        <f t="shared" si="0"/>
        <v>1362543.6700000002</v>
      </c>
    </row>
    <row r="24" spans="1:11" x14ac:dyDescent="0.2">
      <c r="B24" s="88"/>
      <c r="C24" s="89" t="s">
        <v>79</v>
      </c>
      <c r="D24" s="91">
        <v>214840.71</v>
      </c>
      <c r="E24" s="91">
        <v>66189.27</v>
      </c>
      <c r="F24" s="91">
        <f t="shared" si="1"/>
        <v>281029.98</v>
      </c>
      <c r="G24" s="91">
        <v>55324.86</v>
      </c>
      <c r="H24" s="91">
        <v>55324.86</v>
      </c>
      <c r="I24" s="91">
        <v>55324.86</v>
      </c>
      <c r="J24" s="91">
        <v>55324.86</v>
      </c>
      <c r="K24" s="87">
        <f t="shared" si="0"/>
        <v>225705.12</v>
      </c>
    </row>
    <row r="25" spans="1:11" x14ac:dyDescent="0.2">
      <c r="B25" s="88"/>
      <c r="C25" s="89" t="s">
        <v>80</v>
      </c>
      <c r="D25" s="91">
        <v>586739.17000000004</v>
      </c>
      <c r="E25" s="91">
        <v>575520.06999999995</v>
      </c>
      <c r="F25" s="91">
        <f t="shared" si="1"/>
        <v>1162259.24</v>
      </c>
      <c r="G25" s="91">
        <v>427834.52</v>
      </c>
      <c r="H25" s="91">
        <v>427834.52</v>
      </c>
      <c r="I25" s="91">
        <v>427834.52</v>
      </c>
      <c r="J25" s="91">
        <v>427834.52</v>
      </c>
      <c r="K25" s="87">
        <f t="shared" si="0"/>
        <v>734424.72</v>
      </c>
    </row>
    <row r="26" spans="1:11" x14ac:dyDescent="0.2">
      <c r="B26" s="88"/>
      <c r="C26" s="89" t="s">
        <v>81</v>
      </c>
      <c r="D26" s="91">
        <v>1089640.04</v>
      </c>
      <c r="E26" s="91">
        <v>170361.57</v>
      </c>
      <c r="F26" s="91">
        <f t="shared" si="1"/>
        <v>1260001.6100000001</v>
      </c>
      <c r="G26" s="91">
        <v>397827.61</v>
      </c>
      <c r="H26" s="91">
        <v>397827.61</v>
      </c>
      <c r="I26" s="91">
        <v>397827.61</v>
      </c>
      <c r="J26" s="91">
        <v>397827.61</v>
      </c>
      <c r="K26" s="87">
        <f t="shared" si="0"/>
        <v>862174.00000000012</v>
      </c>
    </row>
    <row r="27" spans="1:11" x14ac:dyDescent="0.2">
      <c r="B27" s="88"/>
      <c r="C27" s="89" t="s">
        <v>82</v>
      </c>
      <c r="D27" s="91">
        <v>2875373.85</v>
      </c>
      <c r="E27" s="91">
        <v>1980254.31</v>
      </c>
      <c r="F27" s="91">
        <f t="shared" si="1"/>
        <v>4855628.16</v>
      </c>
      <c r="G27" s="91">
        <v>2040112.93</v>
      </c>
      <c r="H27" s="91">
        <v>2040112.93</v>
      </c>
      <c r="I27" s="91">
        <v>2040112.93</v>
      </c>
      <c r="J27" s="91">
        <v>2040112.93</v>
      </c>
      <c r="K27" s="87">
        <f t="shared" si="0"/>
        <v>2815515.2300000004</v>
      </c>
    </row>
    <row r="28" spans="1:11" x14ac:dyDescent="0.2">
      <c r="B28" s="88"/>
      <c r="C28" s="89" t="s">
        <v>83</v>
      </c>
      <c r="D28" s="91">
        <v>0</v>
      </c>
      <c r="E28" s="91">
        <v>686099.13</v>
      </c>
      <c r="F28" s="91">
        <f t="shared" si="1"/>
        <v>686099.13</v>
      </c>
      <c r="G28" s="91">
        <v>487515.44</v>
      </c>
      <c r="H28" s="91">
        <v>487515.44</v>
      </c>
      <c r="I28" s="91">
        <v>487515.44</v>
      </c>
      <c r="J28" s="91">
        <v>487515.44</v>
      </c>
      <c r="K28" s="87">
        <f t="shared" si="0"/>
        <v>198583.69</v>
      </c>
    </row>
    <row r="29" spans="1:11" x14ac:dyDescent="0.2">
      <c r="B29" s="88"/>
      <c r="C29" s="89" t="s">
        <v>84</v>
      </c>
      <c r="D29" s="91">
        <v>2247822.98</v>
      </c>
      <c r="E29" s="91">
        <v>154646.84</v>
      </c>
      <c r="F29" s="91">
        <f t="shared" si="1"/>
        <v>2402469.8199999998</v>
      </c>
      <c r="G29" s="91">
        <v>546281.34</v>
      </c>
      <c r="H29" s="91">
        <v>546281.34</v>
      </c>
      <c r="I29" s="91">
        <v>546281.34</v>
      </c>
      <c r="J29" s="91">
        <v>546281.34</v>
      </c>
      <c r="K29" s="87">
        <f t="shared" si="0"/>
        <v>1856188.48</v>
      </c>
    </row>
    <row r="30" spans="1:11" ht="12.75" customHeight="1" x14ac:dyDescent="0.2">
      <c r="B30" s="248" t="s">
        <v>30</v>
      </c>
      <c r="C30" s="249"/>
      <c r="D30" s="87">
        <f>SUM(D31:D31)</f>
        <v>1400600</v>
      </c>
      <c r="E30" s="87">
        <f>SUM(E31:E31)</f>
        <v>1888251.52</v>
      </c>
      <c r="F30" s="87">
        <f t="shared" si="1"/>
        <v>3288851.52</v>
      </c>
      <c r="G30" s="87">
        <f>SUM(G31:G31)</f>
        <v>405855.66</v>
      </c>
      <c r="H30" s="87">
        <f>SUM(H31:H31)</f>
        <v>405855.66</v>
      </c>
      <c r="I30" s="87">
        <f>SUM(I31:I31)</f>
        <v>405855.66</v>
      </c>
      <c r="J30" s="87">
        <f>SUM(J31:J31)</f>
        <v>405855.66</v>
      </c>
      <c r="K30" s="87">
        <f t="shared" si="0"/>
        <v>2882995.86</v>
      </c>
    </row>
    <row r="31" spans="1:11" x14ac:dyDescent="0.2">
      <c r="B31" s="88"/>
      <c r="C31" s="89" t="s">
        <v>85</v>
      </c>
      <c r="D31" s="91">
        <v>1400600</v>
      </c>
      <c r="E31" s="91">
        <v>1888251.52</v>
      </c>
      <c r="F31" s="91">
        <f t="shared" si="1"/>
        <v>3288851.52</v>
      </c>
      <c r="G31" s="91">
        <v>405855.66</v>
      </c>
      <c r="H31" s="91">
        <v>405855.66</v>
      </c>
      <c r="I31" s="91">
        <v>405855.66</v>
      </c>
      <c r="J31" s="91">
        <v>405855.66</v>
      </c>
      <c r="K31" s="87">
        <f t="shared" si="0"/>
        <v>2882995.86</v>
      </c>
    </row>
    <row r="32" spans="1:11" x14ac:dyDescent="0.2">
      <c r="B32" s="283" t="s">
        <v>86</v>
      </c>
      <c r="C32" s="284"/>
      <c r="D32" s="87">
        <f>SUM(D33:D39)</f>
        <v>713499</v>
      </c>
      <c r="E32" s="87">
        <f>SUM(E33:E39)</f>
        <v>9995996.6899999995</v>
      </c>
      <c r="F32" s="87">
        <f t="shared" si="1"/>
        <v>10709495.689999999</v>
      </c>
      <c r="G32" s="87">
        <f>SUM(G33:G39)</f>
        <v>9836937.4399999995</v>
      </c>
      <c r="H32" s="87">
        <f>SUM(H33:H39)</f>
        <v>6998663.7400000002</v>
      </c>
      <c r="I32" s="87">
        <f>SUM(I33:I39)</f>
        <v>6998663.7400000002</v>
      </c>
      <c r="J32" s="87">
        <f>SUM(J33:J39)</f>
        <v>6998663.7400000002</v>
      </c>
      <c r="K32" s="87">
        <f t="shared" si="0"/>
        <v>3710831.9499999993</v>
      </c>
    </row>
    <row r="33" spans="1:12" x14ac:dyDescent="0.2">
      <c r="B33" s="93"/>
      <c r="C33" s="94" t="s">
        <v>87</v>
      </c>
      <c r="D33" s="91">
        <v>160000</v>
      </c>
      <c r="E33" s="91">
        <v>154526.39999999999</v>
      </c>
      <c r="F33" s="91">
        <f t="shared" si="1"/>
        <v>314526.40000000002</v>
      </c>
      <c r="G33" s="91">
        <v>82000</v>
      </c>
      <c r="H33" s="91"/>
      <c r="I33" s="91"/>
      <c r="J33" s="91"/>
      <c r="K33" s="87">
        <f t="shared" si="0"/>
        <v>314526.40000000002</v>
      </c>
    </row>
    <row r="34" spans="1:12" x14ac:dyDescent="0.2">
      <c r="B34" s="88"/>
      <c r="C34" s="89" t="s">
        <v>88</v>
      </c>
      <c r="D34" s="91">
        <v>182999</v>
      </c>
      <c r="E34" s="91">
        <v>2210068.11</v>
      </c>
      <c r="F34" s="91">
        <f t="shared" si="1"/>
        <v>2393067.11</v>
      </c>
      <c r="G34" s="91">
        <v>2326307.8399999999</v>
      </c>
      <c r="H34" s="91">
        <v>146331.96</v>
      </c>
      <c r="I34" s="91">
        <v>146331.96</v>
      </c>
      <c r="J34" s="91">
        <v>146331.96</v>
      </c>
      <c r="K34" s="87">
        <f t="shared" si="0"/>
        <v>2246735.15</v>
      </c>
    </row>
    <row r="35" spans="1:12" x14ac:dyDescent="0.2">
      <c r="B35" s="88"/>
      <c r="C35" s="89" t="s">
        <v>89</v>
      </c>
      <c r="D35" s="91">
        <v>82500</v>
      </c>
      <c r="E35" s="91">
        <v>74000</v>
      </c>
      <c r="F35" s="91">
        <f t="shared" si="1"/>
        <v>156500</v>
      </c>
      <c r="G35" s="91">
        <v>66900</v>
      </c>
      <c r="H35" s="91">
        <v>0</v>
      </c>
      <c r="I35" s="91">
        <v>0</v>
      </c>
      <c r="J35" s="91">
        <v>0</v>
      </c>
      <c r="K35" s="87">
        <f t="shared" si="0"/>
        <v>156500</v>
      </c>
    </row>
    <row r="36" spans="1:12" x14ac:dyDescent="0.2">
      <c r="B36" s="88"/>
      <c r="C36" s="89" t="s">
        <v>90</v>
      </c>
      <c r="D36" s="91"/>
      <c r="E36" s="91">
        <v>3600150</v>
      </c>
      <c r="F36" s="91">
        <f t="shared" si="1"/>
        <v>3600150</v>
      </c>
      <c r="G36" s="91">
        <v>3500150</v>
      </c>
      <c r="H36" s="91">
        <v>3500150</v>
      </c>
      <c r="I36" s="91">
        <v>3500150</v>
      </c>
      <c r="J36" s="91">
        <v>3500150</v>
      </c>
      <c r="K36" s="87">
        <f t="shared" si="0"/>
        <v>100000</v>
      </c>
    </row>
    <row r="37" spans="1:12" x14ac:dyDescent="0.2">
      <c r="B37" s="88"/>
      <c r="C37" s="89" t="s">
        <v>91</v>
      </c>
      <c r="D37" s="91">
        <v>288000</v>
      </c>
      <c r="E37" s="91">
        <v>3957252.18</v>
      </c>
      <c r="F37" s="91">
        <f t="shared" si="1"/>
        <v>4245252.18</v>
      </c>
      <c r="G37" s="91">
        <v>3861579.6</v>
      </c>
      <c r="H37" s="91">
        <v>3352181.78</v>
      </c>
      <c r="I37" s="91">
        <v>3352181.78</v>
      </c>
      <c r="J37" s="91">
        <v>3352181.78</v>
      </c>
      <c r="K37" s="87">
        <f t="shared" si="0"/>
        <v>893070.39999999991</v>
      </c>
    </row>
    <row r="38" spans="1:12" x14ac:dyDescent="0.2">
      <c r="B38" s="88"/>
      <c r="C38" s="89" t="s">
        <v>92</v>
      </c>
      <c r="D38" s="91">
        <v>0</v>
      </c>
      <c r="E38" s="91">
        <v>0</v>
      </c>
      <c r="F38" s="91">
        <f t="shared" si="1"/>
        <v>0</v>
      </c>
      <c r="G38" s="91">
        <v>0</v>
      </c>
      <c r="H38" s="91">
        <v>0</v>
      </c>
      <c r="I38" s="91">
        <v>0</v>
      </c>
      <c r="J38" s="91">
        <v>0</v>
      </c>
      <c r="K38" s="87">
        <f t="shared" si="0"/>
        <v>0</v>
      </c>
    </row>
    <row r="39" spans="1:12" x14ac:dyDescent="0.2">
      <c r="B39" s="88"/>
      <c r="C39" s="89" t="s">
        <v>93</v>
      </c>
      <c r="D39" s="91">
        <v>0</v>
      </c>
      <c r="E39" s="91">
        <v>0</v>
      </c>
      <c r="F39" s="91">
        <f t="shared" si="1"/>
        <v>0</v>
      </c>
      <c r="G39" s="91">
        <v>0</v>
      </c>
      <c r="H39" s="91">
        <v>0</v>
      </c>
      <c r="I39" s="91">
        <v>0</v>
      </c>
      <c r="J39" s="91">
        <v>0</v>
      </c>
      <c r="K39" s="87">
        <f t="shared" si="0"/>
        <v>0</v>
      </c>
    </row>
    <row r="40" spans="1:12" ht="12.75" customHeight="1" x14ac:dyDescent="0.2">
      <c r="B40" s="283" t="s">
        <v>413</v>
      </c>
      <c r="C40" s="287"/>
      <c r="D40" s="87">
        <f>SUM(D41)</f>
        <v>0</v>
      </c>
      <c r="E40" s="87">
        <f>SUM(E41)</f>
        <v>266449.52</v>
      </c>
      <c r="F40" s="87">
        <f t="shared" si="1"/>
        <v>266449.52</v>
      </c>
      <c r="G40" s="87">
        <f>SUM(G41)</f>
        <v>266449.52</v>
      </c>
      <c r="H40" s="87">
        <f t="shared" ref="H40:J40" si="4">SUM(H41)</f>
        <v>266449.52</v>
      </c>
      <c r="I40" s="87">
        <f t="shared" si="4"/>
        <v>266449.52</v>
      </c>
      <c r="J40" s="87">
        <f t="shared" si="4"/>
        <v>266449.52</v>
      </c>
      <c r="K40" s="87">
        <f t="shared" si="0"/>
        <v>0</v>
      </c>
    </row>
    <row r="41" spans="1:12" x14ac:dyDescent="0.2">
      <c r="B41" s="88"/>
      <c r="C41" s="250" t="s">
        <v>412</v>
      </c>
      <c r="D41" s="91">
        <v>0</v>
      </c>
      <c r="E41" s="91">
        <v>266449.52</v>
      </c>
      <c r="F41" s="91">
        <f t="shared" si="1"/>
        <v>266449.52</v>
      </c>
      <c r="G41" s="91">
        <v>266449.52</v>
      </c>
      <c r="H41" s="91">
        <v>266449.52</v>
      </c>
      <c r="I41" s="91">
        <v>266449.52</v>
      </c>
      <c r="J41" s="91">
        <v>266449.52</v>
      </c>
      <c r="K41" s="87">
        <f t="shared" si="0"/>
        <v>0</v>
      </c>
    </row>
    <row r="42" spans="1:12" x14ac:dyDescent="0.2">
      <c r="B42" s="285" t="s">
        <v>94</v>
      </c>
      <c r="C42" s="286"/>
      <c r="D42" s="87">
        <f>D43</f>
        <v>2019939.8</v>
      </c>
      <c r="E42" s="87">
        <f>E43</f>
        <v>262080.92</v>
      </c>
      <c r="F42" s="87">
        <f t="shared" si="1"/>
        <v>2282020.7200000002</v>
      </c>
      <c r="G42" s="87">
        <f>G43</f>
        <v>0</v>
      </c>
      <c r="H42" s="87">
        <f t="shared" ref="H42:J42" si="5">H43</f>
        <v>0</v>
      </c>
      <c r="I42" s="87">
        <f t="shared" si="5"/>
        <v>0</v>
      </c>
      <c r="J42" s="87">
        <f t="shared" si="5"/>
        <v>0</v>
      </c>
      <c r="K42" s="87">
        <f t="shared" si="0"/>
        <v>2282020.7200000002</v>
      </c>
    </row>
    <row r="43" spans="1:12" x14ac:dyDescent="0.2">
      <c r="B43" s="95"/>
      <c r="C43" s="96" t="s">
        <v>95</v>
      </c>
      <c r="D43" s="91">
        <v>2019939.8</v>
      </c>
      <c r="E43" s="91">
        <v>262080.92</v>
      </c>
      <c r="F43" s="91">
        <f t="shared" si="1"/>
        <v>2282020.7200000002</v>
      </c>
      <c r="G43" s="91">
        <v>0</v>
      </c>
      <c r="H43" s="91">
        <v>0</v>
      </c>
      <c r="I43" s="91">
        <v>0</v>
      </c>
      <c r="J43" s="91">
        <v>0</v>
      </c>
      <c r="K43" s="87">
        <f t="shared" si="0"/>
        <v>2282020.7200000002</v>
      </c>
    </row>
    <row r="44" spans="1:12" s="43" customFormat="1" x14ac:dyDescent="0.2">
      <c r="A44" s="42"/>
      <c r="B44" s="97"/>
      <c r="C44" s="98" t="s">
        <v>57</v>
      </c>
      <c r="D44" s="99">
        <f t="shared" ref="D44:K44" si="6">+D10+D12+D16+D30+D32+D42</f>
        <v>54724194.689999998</v>
      </c>
      <c r="E44" s="99">
        <f>+E10+E12+E16+E30+E32+E40+E42</f>
        <v>53059584.420000002</v>
      </c>
      <c r="F44" s="99">
        <f>+F10+F12+F16+F30+F32+E40+F42</f>
        <v>107783779.11</v>
      </c>
      <c r="G44" s="99">
        <f>+G10+G12+G16+G30+G32+E40+G42</f>
        <v>52569355.209999993</v>
      </c>
      <c r="H44" s="99">
        <f t="shared" ref="H44:J44" si="7">+H10+H12+H16+H30+H32+F40+H42</f>
        <v>48226295.649999999</v>
      </c>
      <c r="I44" s="99">
        <f t="shared" si="7"/>
        <v>48226295.649999999</v>
      </c>
      <c r="J44" s="99">
        <f t="shared" si="7"/>
        <v>48226295.649999999</v>
      </c>
      <c r="K44" s="99">
        <f t="shared" si="6"/>
        <v>59557483.459999993</v>
      </c>
      <c r="L44" s="42"/>
    </row>
    <row r="46" spans="1:12" x14ac:dyDescent="0.2">
      <c r="B46" s="50" t="s">
        <v>36</v>
      </c>
      <c r="F46" s="85"/>
      <c r="G46" s="85"/>
      <c r="H46" s="85"/>
      <c r="I46" s="85"/>
      <c r="J46" s="85"/>
      <c r="K46" s="85"/>
    </row>
    <row r="47" spans="1:12" ht="24.75" customHeight="1" x14ac:dyDescent="0.2">
      <c r="I47" s="86"/>
    </row>
    <row r="48" spans="1:12" x14ac:dyDescent="0.2">
      <c r="D48" s="85" t="str">
        <f>IF(D45=[1]CAdmon!D39," ","ERROR")</f>
        <v xml:space="preserve"> </v>
      </c>
      <c r="E48" s="85" t="str">
        <f>IF(E45=[1]CAdmon!E39," ","ERROR")</f>
        <v xml:space="preserve"> </v>
      </c>
      <c r="F48" s="85" t="str">
        <f>IF(F45=[1]CAdmon!F39," ","ERROR")</f>
        <v xml:space="preserve"> </v>
      </c>
      <c r="G48" s="85"/>
      <c r="H48" s="85" t="str">
        <f>IF(H45=[1]CAdmon!H39," ","ERROR")</f>
        <v xml:space="preserve"> </v>
      </c>
      <c r="I48" s="85"/>
      <c r="J48" s="85" t="str">
        <f>IF(J45=[1]CAdmon!J39," ","ERROR")</f>
        <v xml:space="preserve"> </v>
      </c>
      <c r="K48" s="85" t="str">
        <f>IF(K45=[1]CAdmon!K39," ","ERROR")</f>
        <v xml:space="preserve"> </v>
      </c>
    </row>
    <row r="49" spans="3:11" x14ac:dyDescent="0.2">
      <c r="C49" s="53"/>
      <c r="G49" s="252"/>
      <c r="H49" s="252"/>
      <c r="I49" s="252"/>
      <c r="J49" s="252"/>
    </row>
    <row r="50" spans="3:11" x14ac:dyDescent="0.2">
      <c r="C50" s="54" t="s">
        <v>38</v>
      </c>
      <c r="F50" s="253" t="s">
        <v>39</v>
      </c>
      <c r="G50" s="253"/>
      <c r="H50" s="253"/>
      <c r="I50" s="253"/>
      <c r="J50" s="253"/>
      <c r="K50" s="253"/>
    </row>
    <row r="51" spans="3:11" x14ac:dyDescent="0.2">
      <c r="C51" s="54" t="s">
        <v>40</v>
      </c>
      <c r="F51" s="254" t="s">
        <v>414</v>
      </c>
      <c r="G51" s="254"/>
      <c r="H51" s="254"/>
      <c r="I51" s="254"/>
      <c r="J51" s="254"/>
      <c r="K51" s="254"/>
    </row>
  </sheetData>
  <mergeCells count="16">
    <mergeCell ref="B1:K1"/>
    <mergeCell ref="B2:K2"/>
    <mergeCell ref="B3:K3"/>
    <mergeCell ref="D5:J5"/>
    <mergeCell ref="B7:C9"/>
    <mergeCell ref="D7:J7"/>
    <mergeCell ref="K7:K8"/>
    <mergeCell ref="G49:J49"/>
    <mergeCell ref="F50:K50"/>
    <mergeCell ref="F51:K51"/>
    <mergeCell ref="B10:C10"/>
    <mergeCell ref="B12:C12"/>
    <mergeCell ref="B16:C16"/>
    <mergeCell ref="B32:C32"/>
    <mergeCell ref="B42:C42"/>
    <mergeCell ref="B40:C40"/>
  </mergeCells>
  <printOptions horizontalCentered="1"/>
  <pageMargins left="0.70866141732283472" right="0.70866141732283472" top="0.74803149606299213" bottom="0.74803149606299213" header="0.31496062992125984" footer="0.31496062992125984"/>
  <pageSetup paperSize="9" scale="66" orientation="landscape" r:id="rId1"/>
  <headerFooter>
    <oddFooter>&amp;R4</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6"/>
  <sheetViews>
    <sheetView view="pageLayout" zoomScaleNormal="100" workbookViewId="0">
      <selection sqref="A1:XFD1048576"/>
    </sheetView>
  </sheetViews>
  <sheetFormatPr baseColWidth="10" defaultRowHeight="12.75" x14ac:dyDescent="0.2"/>
  <cols>
    <col min="1" max="1" width="16.5703125" style="1" customWidth="1"/>
    <col min="2" max="2" width="4.5703125" style="125" customWidth="1"/>
    <col min="3" max="3" width="60.28515625" style="2" customWidth="1"/>
    <col min="4" max="4" width="15.28515625" style="2" customWidth="1"/>
    <col min="5" max="5" width="14" style="2" customWidth="1"/>
    <col min="6" max="6" width="15.7109375" style="2" customWidth="1"/>
    <col min="7" max="7" width="15.28515625" style="2" customWidth="1"/>
    <col min="8" max="8" width="13.5703125" style="2" customWidth="1"/>
    <col min="9" max="9" width="13.7109375" style="2" customWidth="1"/>
    <col min="10" max="10" width="14.28515625" style="2" customWidth="1"/>
    <col min="11" max="11" width="14.42578125" style="2" customWidth="1"/>
    <col min="12" max="12" width="3.28515625" style="1" customWidth="1"/>
    <col min="13" max="16384" width="11.42578125" style="2"/>
  </cols>
  <sheetData>
    <row r="1" spans="1:12" ht="18.75" customHeight="1" x14ac:dyDescent="0.2">
      <c r="B1" s="271" t="s">
        <v>41</v>
      </c>
      <c r="C1" s="271"/>
      <c r="D1" s="271"/>
      <c r="E1" s="271"/>
      <c r="F1" s="271"/>
      <c r="G1" s="271"/>
      <c r="H1" s="271"/>
      <c r="I1" s="271"/>
      <c r="J1" s="271"/>
      <c r="K1" s="271"/>
    </row>
    <row r="2" spans="1:12" ht="18.75" customHeight="1" x14ac:dyDescent="0.2">
      <c r="B2" s="271" t="s">
        <v>96</v>
      </c>
      <c r="C2" s="271"/>
      <c r="D2" s="271"/>
      <c r="E2" s="271"/>
      <c r="F2" s="271"/>
      <c r="G2" s="271"/>
      <c r="H2" s="271"/>
      <c r="I2" s="271"/>
      <c r="J2" s="271"/>
      <c r="K2" s="271"/>
    </row>
    <row r="3" spans="1:12" ht="18.75" customHeight="1" x14ac:dyDescent="0.2">
      <c r="B3" s="271" t="s">
        <v>411</v>
      </c>
      <c r="C3" s="271"/>
      <c r="D3" s="271"/>
      <c r="E3" s="271"/>
      <c r="F3" s="271"/>
      <c r="G3" s="271"/>
      <c r="H3" s="271"/>
      <c r="I3" s="271"/>
      <c r="J3" s="271"/>
      <c r="K3" s="271"/>
    </row>
    <row r="4" spans="1:12" s="1" customFormat="1" ht="9" customHeight="1" x14ac:dyDescent="0.2">
      <c r="B4" s="100"/>
      <c r="C4" s="100"/>
      <c r="D4" s="100"/>
      <c r="E4" s="100"/>
      <c r="F4" s="100"/>
      <c r="G4" s="100"/>
      <c r="H4" s="100"/>
      <c r="I4" s="100"/>
      <c r="J4" s="100"/>
      <c r="K4" s="100"/>
    </row>
    <row r="5" spans="1:12" s="1" customFormat="1" ht="21.75" customHeight="1" x14ac:dyDescent="0.2">
      <c r="C5" s="9" t="s">
        <v>43</v>
      </c>
      <c r="D5" s="272" t="s">
        <v>3</v>
      </c>
      <c r="E5" s="272"/>
      <c r="F5" s="272"/>
      <c r="G5" s="272"/>
      <c r="H5" s="272"/>
      <c r="I5" s="272"/>
      <c r="J5" s="272"/>
      <c r="K5" s="101"/>
    </row>
    <row r="6" spans="1:12" s="1" customFormat="1" ht="9" customHeight="1" x14ac:dyDescent="0.2">
      <c r="B6" s="101"/>
      <c r="C6" s="101"/>
      <c r="D6" s="101"/>
      <c r="E6" s="101"/>
      <c r="F6" s="101"/>
      <c r="G6" s="101"/>
      <c r="H6" s="101"/>
      <c r="I6" s="101"/>
      <c r="J6" s="101"/>
      <c r="K6" s="101"/>
    </row>
    <row r="7" spans="1:12" x14ac:dyDescent="0.2">
      <c r="B7" s="274" t="s">
        <v>44</v>
      </c>
      <c r="C7" s="274"/>
      <c r="D7" s="275" t="s">
        <v>45</v>
      </c>
      <c r="E7" s="275"/>
      <c r="F7" s="275"/>
      <c r="G7" s="275"/>
      <c r="H7" s="275"/>
      <c r="I7" s="275"/>
      <c r="J7" s="275"/>
      <c r="K7" s="275" t="s">
        <v>46</v>
      </c>
    </row>
    <row r="8" spans="1:12" ht="25.5" x14ac:dyDescent="0.2">
      <c r="B8" s="274"/>
      <c r="C8" s="274"/>
      <c r="D8" s="60" t="s">
        <v>47</v>
      </c>
      <c r="E8" s="60" t="s">
        <v>48</v>
      </c>
      <c r="F8" s="60" t="s">
        <v>9</v>
      </c>
      <c r="G8" s="60" t="s">
        <v>49</v>
      </c>
      <c r="H8" s="60" t="s">
        <v>10</v>
      </c>
      <c r="I8" s="60" t="s">
        <v>50</v>
      </c>
      <c r="J8" s="60" t="s">
        <v>51</v>
      </c>
      <c r="K8" s="275"/>
    </row>
    <row r="9" spans="1:12" x14ac:dyDescent="0.2">
      <c r="B9" s="274"/>
      <c r="C9" s="274"/>
      <c r="D9" s="60">
        <v>1</v>
      </c>
      <c r="E9" s="60">
        <v>2</v>
      </c>
      <c r="F9" s="60" t="s">
        <v>52</v>
      </c>
      <c r="G9" s="60">
        <v>4</v>
      </c>
      <c r="H9" s="60">
        <v>5</v>
      </c>
      <c r="I9" s="60">
        <v>6</v>
      </c>
      <c r="J9" s="60">
        <v>7</v>
      </c>
      <c r="K9" s="60" t="s">
        <v>53</v>
      </c>
    </row>
    <row r="10" spans="1:12" ht="3" customHeight="1" x14ac:dyDescent="0.2">
      <c r="B10" s="102"/>
      <c r="C10" s="76"/>
      <c r="D10" s="103"/>
      <c r="E10" s="103"/>
      <c r="F10" s="103"/>
      <c r="G10" s="103"/>
      <c r="H10" s="103"/>
      <c r="I10" s="103"/>
      <c r="J10" s="103"/>
      <c r="K10" s="103"/>
    </row>
    <row r="11" spans="1:12" s="106" customFormat="1" x14ac:dyDescent="0.25">
      <c r="A11" s="104"/>
      <c r="B11" s="288" t="s">
        <v>97</v>
      </c>
      <c r="C11" s="289"/>
      <c r="D11" s="105"/>
      <c r="E11" s="105"/>
      <c r="F11" s="105"/>
      <c r="G11" s="105"/>
      <c r="H11" s="105"/>
      <c r="I11" s="105"/>
      <c r="J11" s="105"/>
      <c r="K11" s="105">
        <f t="shared" ref="K11" si="0">SUM(K12:K20)</f>
        <v>0</v>
      </c>
      <c r="L11" s="104"/>
    </row>
    <row r="12" spans="1:12" s="106" customFormat="1" x14ac:dyDescent="0.25">
      <c r="A12" s="104"/>
      <c r="B12" s="107"/>
      <c r="C12" s="108" t="s">
        <v>98</v>
      </c>
      <c r="D12" s="65"/>
      <c r="E12" s="65"/>
      <c r="F12" s="65"/>
      <c r="G12" s="65"/>
      <c r="H12" s="65"/>
      <c r="I12" s="65"/>
      <c r="J12" s="65"/>
      <c r="K12" s="65">
        <f t="shared" ref="K12:K19" si="1">+F12-H12</f>
        <v>0</v>
      </c>
      <c r="L12" s="104"/>
    </row>
    <row r="13" spans="1:12" s="106" customFormat="1" x14ac:dyDescent="0.25">
      <c r="A13" s="104"/>
      <c r="B13" s="107"/>
      <c r="C13" s="108" t="s">
        <v>99</v>
      </c>
      <c r="D13" s="109"/>
      <c r="E13" s="109"/>
      <c r="F13" s="110">
        <f t="shared" ref="F13:F29" si="2">+D13+E13</f>
        <v>0</v>
      </c>
      <c r="G13" s="109"/>
      <c r="H13" s="109"/>
      <c r="I13" s="109"/>
      <c r="J13" s="109"/>
      <c r="K13" s="109">
        <f t="shared" si="1"/>
        <v>0</v>
      </c>
      <c r="L13" s="104"/>
    </row>
    <row r="14" spans="1:12" s="106" customFormat="1" x14ac:dyDescent="0.25">
      <c r="A14" s="104"/>
      <c r="B14" s="107"/>
      <c r="C14" s="108" t="s">
        <v>100</v>
      </c>
      <c r="D14" s="109"/>
      <c r="E14" s="109"/>
      <c r="F14" s="110">
        <f t="shared" si="2"/>
        <v>0</v>
      </c>
      <c r="G14" s="109"/>
      <c r="H14" s="109"/>
      <c r="I14" s="109"/>
      <c r="J14" s="109"/>
      <c r="K14" s="109">
        <f t="shared" si="1"/>
        <v>0</v>
      </c>
      <c r="L14" s="104"/>
    </row>
    <row r="15" spans="1:12" s="106" customFormat="1" x14ac:dyDescent="0.25">
      <c r="A15" s="104"/>
      <c r="B15" s="107"/>
      <c r="C15" s="108" t="s">
        <v>101</v>
      </c>
      <c r="D15" s="109"/>
      <c r="E15" s="109"/>
      <c r="F15" s="110">
        <f t="shared" si="2"/>
        <v>0</v>
      </c>
      <c r="G15" s="109"/>
      <c r="H15" s="109"/>
      <c r="I15" s="109"/>
      <c r="J15" s="109"/>
      <c r="K15" s="109">
        <f t="shared" si="1"/>
        <v>0</v>
      </c>
      <c r="L15" s="104"/>
    </row>
    <row r="16" spans="1:12" s="106" customFormat="1" x14ac:dyDescent="0.25">
      <c r="A16" s="104"/>
      <c r="B16" s="107"/>
      <c r="C16" s="108" t="s">
        <v>102</v>
      </c>
      <c r="D16" s="109"/>
      <c r="E16" s="109"/>
      <c r="F16" s="110">
        <f t="shared" si="2"/>
        <v>0</v>
      </c>
      <c r="G16" s="109"/>
      <c r="H16" s="109"/>
      <c r="I16" s="109"/>
      <c r="J16" s="109"/>
      <c r="K16" s="109">
        <f t="shared" si="1"/>
        <v>0</v>
      </c>
      <c r="L16" s="104"/>
    </row>
    <row r="17" spans="1:12" s="106" customFormat="1" x14ac:dyDescent="0.25">
      <c r="A17" s="104"/>
      <c r="B17" s="107"/>
      <c r="C17" s="108" t="s">
        <v>103</v>
      </c>
      <c r="D17" s="109"/>
      <c r="E17" s="109"/>
      <c r="F17" s="110">
        <f t="shared" si="2"/>
        <v>0</v>
      </c>
      <c r="G17" s="109"/>
      <c r="H17" s="109"/>
      <c r="I17" s="109"/>
      <c r="J17" s="109"/>
      <c r="K17" s="109">
        <f t="shared" si="1"/>
        <v>0</v>
      </c>
      <c r="L17" s="104"/>
    </row>
    <row r="18" spans="1:12" s="106" customFormat="1" x14ac:dyDescent="0.25">
      <c r="A18" s="104"/>
      <c r="B18" s="107"/>
      <c r="C18" s="108" t="s">
        <v>104</v>
      </c>
      <c r="D18" s="109"/>
      <c r="E18" s="109"/>
      <c r="F18" s="110">
        <f t="shared" si="2"/>
        <v>0</v>
      </c>
      <c r="G18" s="109"/>
      <c r="H18" s="109"/>
      <c r="I18" s="109"/>
      <c r="J18" s="109"/>
      <c r="K18" s="109">
        <f t="shared" si="1"/>
        <v>0</v>
      </c>
      <c r="L18" s="104"/>
    </row>
    <row r="19" spans="1:12" s="106" customFormat="1" x14ac:dyDescent="0.25">
      <c r="A19" s="104"/>
      <c r="B19" s="107"/>
      <c r="C19" s="108" t="s">
        <v>84</v>
      </c>
      <c r="D19" s="109"/>
      <c r="E19" s="109"/>
      <c r="F19" s="110">
        <f t="shared" si="2"/>
        <v>0</v>
      </c>
      <c r="G19" s="109"/>
      <c r="H19" s="109"/>
      <c r="I19" s="109"/>
      <c r="J19" s="109"/>
      <c r="K19" s="109">
        <f t="shared" si="1"/>
        <v>0</v>
      </c>
      <c r="L19" s="104"/>
    </row>
    <row r="20" spans="1:12" s="106" customFormat="1" x14ac:dyDescent="0.25">
      <c r="A20" s="104"/>
      <c r="B20" s="107"/>
      <c r="C20" s="108"/>
      <c r="D20" s="109"/>
      <c r="E20" s="109"/>
      <c r="F20" s="110">
        <f t="shared" si="2"/>
        <v>0</v>
      </c>
      <c r="G20" s="109"/>
      <c r="H20" s="109"/>
      <c r="I20" s="109"/>
      <c r="J20" s="109"/>
      <c r="K20" s="109"/>
      <c r="L20" s="104"/>
    </row>
    <row r="21" spans="1:12" s="114" customFormat="1" x14ac:dyDescent="0.25">
      <c r="A21" s="111"/>
      <c r="B21" s="288" t="s">
        <v>105</v>
      </c>
      <c r="C21" s="289"/>
      <c r="D21" s="112">
        <f>SUM(D22:D28)</f>
        <v>54724194.689999998</v>
      </c>
      <c r="E21" s="112">
        <f t="shared" ref="E21" si="3">SUM(E22:E28)</f>
        <v>53059584.420000002</v>
      </c>
      <c r="F21" s="113">
        <f t="shared" si="2"/>
        <v>107783779.11</v>
      </c>
      <c r="G21" s="112">
        <f t="shared" ref="G21:J21" si="4">SUM(G22:G28)</f>
        <v>52569355.210000001</v>
      </c>
      <c r="H21" s="112">
        <f t="shared" si="4"/>
        <v>48226295.649999999</v>
      </c>
      <c r="I21" s="112">
        <f t="shared" si="4"/>
        <v>48226295.649999999</v>
      </c>
      <c r="J21" s="112">
        <f t="shared" si="4"/>
        <v>48226295.649999999</v>
      </c>
      <c r="K21" s="112">
        <f t="shared" ref="K21:K28" si="5">+F21-H21</f>
        <v>59557483.460000001</v>
      </c>
      <c r="L21" s="111"/>
    </row>
    <row r="22" spans="1:12" s="106" customFormat="1" x14ac:dyDescent="0.25">
      <c r="A22" s="104"/>
      <c r="B22" s="107"/>
      <c r="C22" s="108" t="s">
        <v>106</v>
      </c>
      <c r="D22" s="115"/>
      <c r="E22" s="115"/>
      <c r="F22" s="110">
        <f t="shared" si="2"/>
        <v>0</v>
      </c>
      <c r="G22" s="109"/>
      <c r="H22" s="115"/>
      <c r="I22" s="115"/>
      <c r="J22" s="115"/>
      <c r="K22" s="109">
        <f t="shared" si="5"/>
        <v>0</v>
      </c>
      <c r="L22" s="104"/>
    </row>
    <row r="23" spans="1:12" s="106" customFormat="1" x14ac:dyDescent="0.25">
      <c r="A23" s="104"/>
      <c r="B23" s="107"/>
      <c r="C23" s="108" t="s">
        <v>107</v>
      </c>
      <c r="D23" s="115"/>
      <c r="E23" s="115"/>
      <c r="F23" s="110">
        <f t="shared" si="2"/>
        <v>0</v>
      </c>
      <c r="G23" s="109"/>
      <c r="H23" s="115"/>
      <c r="I23" s="115"/>
      <c r="J23" s="115"/>
      <c r="K23" s="109">
        <f t="shared" si="5"/>
        <v>0</v>
      </c>
      <c r="L23" s="104"/>
    </row>
    <row r="24" spans="1:12" s="106" customFormat="1" x14ac:dyDescent="0.25">
      <c r="A24" s="104"/>
      <c r="B24" s="107"/>
      <c r="C24" s="108" t="s">
        <v>108</v>
      </c>
      <c r="D24" s="115"/>
      <c r="E24" s="115"/>
      <c r="F24" s="110">
        <f t="shared" si="2"/>
        <v>0</v>
      </c>
      <c r="G24" s="109"/>
      <c r="H24" s="115"/>
      <c r="I24" s="115"/>
      <c r="J24" s="115"/>
      <c r="K24" s="109">
        <f t="shared" si="5"/>
        <v>0</v>
      </c>
      <c r="L24" s="104"/>
    </row>
    <row r="25" spans="1:12" s="106" customFormat="1" x14ac:dyDescent="0.25">
      <c r="A25" s="104"/>
      <c r="B25" s="107"/>
      <c r="C25" s="108" t="s">
        <v>109</v>
      </c>
      <c r="D25" s="115"/>
      <c r="E25" s="115"/>
      <c r="F25" s="110">
        <f t="shared" si="2"/>
        <v>0</v>
      </c>
      <c r="G25" s="109"/>
      <c r="H25" s="115"/>
      <c r="I25" s="115"/>
      <c r="J25" s="115"/>
      <c r="K25" s="109">
        <f t="shared" si="5"/>
        <v>0</v>
      </c>
      <c r="L25" s="104"/>
    </row>
    <row r="26" spans="1:12" s="106" customFormat="1" x14ac:dyDescent="0.25">
      <c r="A26" s="104"/>
      <c r="B26" s="107"/>
      <c r="C26" s="108" t="s">
        <v>110</v>
      </c>
      <c r="D26" s="66">
        <v>54724194.689999998</v>
      </c>
      <c r="E26" s="66">
        <v>53059584.420000002</v>
      </c>
      <c r="F26" s="110">
        <f t="shared" si="2"/>
        <v>107783779.11</v>
      </c>
      <c r="G26" s="116">
        <v>52569355.210000001</v>
      </c>
      <c r="H26" s="66">
        <v>48226295.649999999</v>
      </c>
      <c r="I26" s="66">
        <v>48226295.649999999</v>
      </c>
      <c r="J26" s="66">
        <v>48226295.649999999</v>
      </c>
      <c r="K26" s="112">
        <f t="shared" si="5"/>
        <v>59557483.460000001</v>
      </c>
      <c r="L26" s="104"/>
    </row>
    <row r="27" spans="1:12" s="106" customFormat="1" x14ac:dyDescent="0.25">
      <c r="A27" s="104"/>
      <c r="B27" s="107"/>
      <c r="C27" s="108" t="s">
        <v>111</v>
      </c>
      <c r="D27" s="115"/>
      <c r="E27" s="115"/>
      <c r="F27" s="110">
        <f t="shared" si="2"/>
        <v>0</v>
      </c>
      <c r="G27" s="109"/>
      <c r="H27" s="115"/>
      <c r="I27" s="66"/>
      <c r="J27" s="115"/>
      <c r="K27" s="109">
        <f t="shared" si="5"/>
        <v>0</v>
      </c>
      <c r="L27" s="104"/>
    </row>
    <row r="28" spans="1:12" s="106" customFormat="1" x14ac:dyDescent="0.25">
      <c r="A28" s="104"/>
      <c r="B28" s="107"/>
      <c r="C28" s="108" t="s">
        <v>112</v>
      </c>
      <c r="D28" s="115"/>
      <c r="E28" s="115"/>
      <c r="F28" s="110">
        <f t="shared" si="2"/>
        <v>0</v>
      </c>
      <c r="G28" s="109"/>
      <c r="H28" s="115"/>
      <c r="I28" s="115"/>
      <c r="J28" s="115"/>
      <c r="K28" s="109">
        <f t="shared" si="5"/>
        <v>0</v>
      </c>
      <c r="L28" s="104"/>
    </row>
    <row r="29" spans="1:12" s="106" customFormat="1" x14ac:dyDescent="0.25">
      <c r="A29" s="104"/>
      <c r="B29" s="107"/>
      <c r="C29" s="108"/>
      <c r="D29" s="115"/>
      <c r="E29" s="115"/>
      <c r="F29" s="110">
        <f t="shared" si="2"/>
        <v>0</v>
      </c>
      <c r="G29" s="115"/>
      <c r="H29" s="115"/>
      <c r="I29" s="115"/>
      <c r="J29" s="115"/>
      <c r="K29" s="115"/>
      <c r="L29" s="104"/>
    </row>
    <row r="30" spans="1:12" s="114" customFormat="1" x14ac:dyDescent="0.25">
      <c r="A30" s="111"/>
      <c r="B30" s="288" t="s">
        <v>113</v>
      </c>
      <c r="C30" s="289"/>
      <c r="D30" s="110">
        <f>SUM(D31:D39)</f>
        <v>0</v>
      </c>
      <c r="E30" s="110">
        <f>SUM(E31:E39)</f>
        <v>0</v>
      </c>
      <c r="F30" s="110">
        <f>+D30+E30</f>
        <v>0</v>
      </c>
      <c r="G30" s="110"/>
      <c r="H30" s="110">
        <f>SUM(H31:H39)</f>
        <v>0</v>
      </c>
      <c r="I30" s="110"/>
      <c r="J30" s="110">
        <f>SUM(J31:J39)</f>
        <v>0</v>
      </c>
      <c r="K30" s="110">
        <f>+F30-H30-J30</f>
        <v>0</v>
      </c>
      <c r="L30" s="111"/>
    </row>
    <row r="31" spans="1:12" s="106" customFormat="1" x14ac:dyDescent="0.25">
      <c r="A31" s="104"/>
      <c r="B31" s="107"/>
      <c r="C31" s="108" t="s">
        <v>114</v>
      </c>
      <c r="D31" s="117"/>
      <c r="E31" s="117"/>
      <c r="F31" s="117">
        <f t="shared" ref="F31:F39" si="6">+D31+E31</f>
        <v>0</v>
      </c>
      <c r="G31" s="117"/>
      <c r="H31" s="117"/>
      <c r="I31" s="117"/>
      <c r="J31" s="117"/>
      <c r="K31" s="117">
        <f>+F31-H31</f>
        <v>0</v>
      </c>
      <c r="L31" s="104"/>
    </row>
    <row r="32" spans="1:12" s="106" customFormat="1" x14ac:dyDescent="0.25">
      <c r="A32" s="104"/>
      <c r="B32" s="107"/>
      <c r="C32" s="108" t="s">
        <v>115</v>
      </c>
      <c r="D32" s="117"/>
      <c r="E32" s="117">
        <f>660673.36-660673.36</f>
        <v>0</v>
      </c>
      <c r="F32" s="117">
        <f t="shared" si="6"/>
        <v>0</v>
      </c>
      <c r="G32" s="117"/>
      <c r="H32" s="117"/>
      <c r="I32" s="117"/>
      <c r="J32" s="117"/>
      <c r="K32" s="117">
        <f>+F32-H32-J32</f>
        <v>0</v>
      </c>
      <c r="L32" s="104"/>
    </row>
    <row r="33" spans="1:12" s="106" customFormat="1" x14ac:dyDescent="0.25">
      <c r="A33" s="104"/>
      <c r="B33" s="107"/>
      <c r="C33" s="108" t="s">
        <v>116</v>
      </c>
      <c r="D33" s="117"/>
      <c r="E33" s="117"/>
      <c r="F33" s="117">
        <f t="shared" si="6"/>
        <v>0</v>
      </c>
      <c r="G33" s="117"/>
      <c r="H33" s="117"/>
      <c r="I33" s="117"/>
      <c r="J33" s="117"/>
      <c r="K33" s="117">
        <f t="shared" ref="K33:K39" si="7">+F33-H33</f>
        <v>0</v>
      </c>
      <c r="L33" s="104"/>
    </row>
    <row r="34" spans="1:12" s="106" customFormat="1" x14ac:dyDescent="0.25">
      <c r="A34" s="104"/>
      <c r="B34" s="107"/>
      <c r="C34" s="108" t="s">
        <v>117</v>
      </c>
      <c r="D34" s="117"/>
      <c r="E34" s="117"/>
      <c r="F34" s="117">
        <f t="shared" si="6"/>
        <v>0</v>
      </c>
      <c r="G34" s="117"/>
      <c r="H34" s="117"/>
      <c r="I34" s="117"/>
      <c r="J34" s="117"/>
      <c r="K34" s="117">
        <f t="shared" si="7"/>
        <v>0</v>
      </c>
      <c r="L34" s="104"/>
    </row>
    <row r="35" spans="1:12" s="106" customFormat="1" x14ac:dyDescent="0.25">
      <c r="A35" s="104"/>
      <c r="B35" s="107"/>
      <c r="C35" s="108" t="s">
        <v>118</v>
      </c>
      <c r="D35" s="117"/>
      <c r="E35" s="117"/>
      <c r="F35" s="117">
        <f t="shared" si="6"/>
        <v>0</v>
      </c>
      <c r="G35" s="117"/>
      <c r="H35" s="117"/>
      <c r="I35" s="117"/>
      <c r="J35" s="117"/>
      <c r="K35" s="117">
        <f t="shared" si="7"/>
        <v>0</v>
      </c>
      <c r="L35" s="104"/>
    </row>
    <row r="36" spans="1:12" s="106" customFormat="1" x14ac:dyDescent="0.25">
      <c r="A36" s="104"/>
      <c r="B36" s="107"/>
      <c r="C36" s="108" t="s">
        <v>119</v>
      </c>
      <c r="D36" s="117"/>
      <c r="E36" s="117"/>
      <c r="F36" s="117">
        <f t="shared" si="6"/>
        <v>0</v>
      </c>
      <c r="G36" s="117"/>
      <c r="H36" s="117"/>
      <c r="I36" s="117"/>
      <c r="J36" s="117"/>
      <c r="K36" s="117">
        <f t="shared" si="7"/>
        <v>0</v>
      </c>
      <c r="L36" s="104"/>
    </row>
    <row r="37" spans="1:12" s="106" customFormat="1" x14ac:dyDescent="0.25">
      <c r="A37" s="104"/>
      <c r="B37" s="107"/>
      <c r="C37" s="108" t="s">
        <v>120</v>
      </c>
      <c r="D37" s="117"/>
      <c r="E37" s="117"/>
      <c r="F37" s="117">
        <f t="shared" si="6"/>
        <v>0</v>
      </c>
      <c r="G37" s="117"/>
      <c r="H37" s="117"/>
      <c r="I37" s="117"/>
      <c r="J37" s="117"/>
      <c r="K37" s="117">
        <f t="shared" si="7"/>
        <v>0</v>
      </c>
      <c r="L37" s="104"/>
    </row>
    <row r="38" spans="1:12" s="106" customFormat="1" x14ac:dyDescent="0.25">
      <c r="A38" s="104"/>
      <c r="B38" s="107"/>
      <c r="C38" s="108" t="s">
        <v>121</v>
      </c>
      <c r="D38" s="117"/>
      <c r="E38" s="117"/>
      <c r="F38" s="117">
        <f t="shared" si="6"/>
        <v>0</v>
      </c>
      <c r="G38" s="117"/>
      <c r="H38" s="117"/>
      <c r="I38" s="117"/>
      <c r="J38" s="117"/>
      <c r="K38" s="117">
        <f t="shared" si="7"/>
        <v>0</v>
      </c>
      <c r="L38" s="104"/>
    </row>
    <row r="39" spans="1:12" s="106" customFormat="1" x14ac:dyDescent="0.25">
      <c r="A39" s="104"/>
      <c r="B39" s="107"/>
      <c r="C39" s="108" t="s">
        <v>122</v>
      </c>
      <c r="D39" s="117"/>
      <c r="E39" s="117"/>
      <c r="F39" s="117">
        <f t="shared" si="6"/>
        <v>0</v>
      </c>
      <c r="G39" s="117"/>
      <c r="H39" s="117"/>
      <c r="I39" s="117"/>
      <c r="J39" s="117"/>
      <c r="K39" s="117">
        <f t="shared" si="7"/>
        <v>0</v>
      </c>
      <c r="L39" s="104"/>
    </row>
    <row r="40" spans="1:12" s="106" customFormat="1" x14ac:dyDescent="0.25">
      <c r="A40" s="104"/>
      <c r="B40" s="107"/>
      <c r="C40" s="108"/>
      <c r="D40" s="117"/>
      <c r="E40" s="117"/>
      <c r="F40" s="117"/>
      <c r="G40" s="117"/>
      <c r="H40" s="117"/>
      <c r="I40" s="117"/>
      <c r="J40" s="117"/>
      <c r="K40" s="117"/>
      <c r="L40" s="104"/>
    </row>
    <row r="41" spans="1:12" s="114" customFormat="1" x14ac:dyDescent="0.25">
      <c r="A41" s="111"/>
      <c r="B41" s="288" t="s">
        <v>123</v>
      </c>
      <c r="C41" s="289"/>
      <c r="D41" s="110">
        <f>SUM(D42:D45)</f>
        <v>0</v>
      </c>
      <c r="E41" s="110">
        <f>SUM(E42:E45)</f>
        <v>0</v>
      </c>
      <c r="F41" s="110">
        <f>+D41+E41</f>
        <v>0</v>
      </c>
      <c r="G41" s="110"/>
      <c r="H41" s="110">
        <f t="shared" ref="H41:J41" si="8">SUM(H42:H45)</f>
        <v>0</v>
      </c>
      <c r="I41" s="110"/>
      <c r="J41" s="110">
        <f t="shared" si="8"/>
        <v>0</v>
      </c>
      <c r="K41" s="110">
        <f>+F41-H41</f>
        <v>0</v>
      </c>
      <c r="L41" s="111"/>
    </row>
    <row r="42" spans="1:12" s="106" customFormat="1" x14ac:dyDescent="0.25">
      <c r="A42" s="104"/>
      <c r="B42" s="107"/>
      <c r="C42" s="108" t="s">
        <v>124</v>
      </c>
      <c r="D42" s="117"/>
      <c r="E42" s="117"/>
      <c r="F42" s="117">
        <f t="shared" ref="F42:F45" si="9">+D42+E42</f>
        <v>0</v>
      </c>
      <c r="G42" s="117"/>
      <c r="H42" s="117"/>
      <c r="I42" s="117"/>
      <c r="J42" s="117"/>
      <c r="K42" s="117">
        <f>+F42-H42</f>
        <v>0</v>
      </c>
      <c r="L42" s="104"/>
    </row>
    <row r="43" spans="1:12" s="106" customFormat="1" ht="25.5" x14ac:dyDescent="0.25">
      <c r="A43" s="104"/>
      <c r="B43" s="107"/>
      <c r="C43" s="108" t="s">
        <v>125</v>
      </c>
      <c r="D43" s="117"/>
      <c r="E43" s="117"/>
      <c r="F43" s="117">
        <f t="shared" si="9"/>
        <v>0</v>
      </c>
      <c r="G43" s="117"/>
      <c r="H43" s="117"/>
      <c r="I43" s="117"/>
      <c r="J43" s="117"/>
      <c r="K43" s="117">
        <f>+F43-H43</f>
        <v>0</v>
      </c>
      <c r="L43" s="104"/>
    </row>
    <row r="44" spans="1:12" s="106" customFormat="1" x14ac:dyDescent="0.25">
      <c r="A44" s="104"/>
      <c r="B44" s="107"/>
      <c r="C44" s="108" t="s">
        <v>126</v>
      </c>
      <c r="D44" s="117"/>
      <c r="E44" s="117"/>
      <c r="F44" s="117">
        <f t="shared" si="9"/>
        <v>0</v>
      </c>
      <c r="G44" s="117"/>
      <c r="H44" s="117"/>
      <c r="I44" s="117"/>
      <c r="J44" s="117"/>
      <c r="K44" s="117">
        <f>+F44-H44</f>
        <v>0</v>
      </c>
      <c r="L44" s="104"/>
    </row>
    <row r="45" spans="1:12" s="106" customFormat="1" x14ac:dyDescent="0.25">
      <c r="A45" s="104"/>
      <c r="B45" s="107"/>
      <c r="C45" s="108" t="s">
        <v>127</v>
      </c>
      <c r="D45" s="117"/>
      <c r="E45" s="117"/>
      <c r="F45" s="117">
        <f t="shared" si="9"/>
        <v>0</v>
      </c>
      <c r="G45" s="117"/>
      <c r="H45" s="117"/>
      <c r="I45" s="117"/>
      <c r="J45" s="117"/>
      <c r="K45" s="117">
        <f>+F45-H45</f>
        <v>0</v>
      </c>
      <c r="L45" s="104"/>
    </row>
    <row r="46" spans="1:12" s="106" customFormat="1" x14ac:dyDescent="0.25">
      <c r="A46" s="104"/>
      <c r="B46" s="118"/>
      <c r="C46" s="119"/>
      <c r="D46" s="120"/>
      <c r="E46" s="120"/>
      <c r="F46" s="120"/>
      <c r="G46" s="120"/>
      <c r="H46" s="120"/>
      <c r="I46" s="120"/>
      <c r="J46" s="120"/>
      <c r="K46" s="120"/>
      <c r="L46" s="104"/>
    </row>
    <row r="47" spans="1:12" s="114" customFormat="1" ht="14.25" customHeight="1" x14ac:dyDescent="0.25">
      <c r="A47" s="111"/>
      <c r="B47" s="121"/>
      <c r="C47" s="122" t="s">
        <v>57</v>
      </c>
      <c r="D47" s="123">
        <f>+D11+D21+D30+D41</f>
        <v>54724194.689999998</v>
      </c>
      <c r="E47" s="123">
        <f t="shared" ref="E47:K47" si="10">+E11+E21+E30+E41</f>
        <v>53059584.420000002</v>
      </c>
      <c r="F47" s="123">
        <f t="shared" si="10"/>
        <v>107783779.11</v>
      </c>
      <c r="G47" s="123">
        <f t="shared" si="10"/>
        <v>52569355.210000001</v>
      </c>
      <c r="H47" s="123">
        <f t="shared" si="10"/>
        <v>48226295.649999999</v>
      </c>
      <c r="I47" s="123">
        <f t="shared" si="10"/>
        <v>48226295.649999999</v>
      </c>
      <c r="J47" s="123">
        <f t="shared" si="10"/>
        <v>48226295.649999999</v>
      </c>
      <c r="K47" s="123">
        <f t="shared" si="10"/>
        <v>59557483.460000001</v>
      </c>
      <c r="L47" s="111"/>
    </row>
    <row r="49" spans="2:11" x14ac:dyDescent="0.2">
      <c r="B49" s="50" t="s">
        <v>36</v>
      </c>
      <c r="F49" s="124"/>
      <c r="G49" s="124"/>
      <c r="H49" s="124"/>
      <c r="I49" s="124"/>
      <c r="J49" s="124"/>
      <c r="K49" s="124"/>
    </row>
    <row r="50" spans="2:11" x14ac:dyDescent="0.2">
      <c r="B50" s="50"/>
      <c r="F50" s="124"/>
      <c r="G50" s="124"/>
      <c r="H50" s="124"/>
      <c r="I50" s="124"/>
      <c r="J50" s="124"/>
      <c r="K50" s="124"/>
    </row>
    <row r="51" spans="2:11" x14ac:dyDescent="0.2">
      <c r="B51" s="50"/>
      <c r="F51" s="124"/>
      <c r="G51" s="124"/>
      <c r="H51" s="124"/>
      <c r="I51" s="124"/>
      <c r="J51" s="124"/>
      <c r="K51" s="124"/>
    </row>
    <row r="54" spans="2:11" x14ac:dyDescent="0.2">
      <c r="C54" s="53"/>
      <c r="G54" s="53"/>
      <c r="H54" s="53"/>
      <c r="I54" s="53"/>
      <c r="J54" s="53"/>
    </row>
    <row r="55" spans="2:11" x14ac:dyDescent="0.2">
      <c r="C55" s="54" t="s">
        <v>38</v>
      </c>
      <c r="F55" s="253" t="s">
        <v>39</v>
      </c>
      <c r="G55" s="253"/>
      <c r="H55" s="253"/>
      <c r="I55" s="253"/>
      <c r="J55" s="253"/>
      <c r="K55" s="253"/>
    </row>
    <row r="56" spans="2:11" x14ac:dyDescent="0.2">
      <c r="C56" s="54" t="s">
        <v>40</v>
      </c>
      <c r="F56" s="254" t="s">
        <v>414</v>
      </c>
      <c r="G56" s="254"/>
      <c r="H56" s="254"/>
      <c r="I56" s="254"/>
      <c r="J56" s="254"/>
      <c r="K56" s="254"/>
    </row>
  </sheetData>
  <mergeCells count="13">
    <mergeCell ref="F56:K56"/>
    <mergeCell ref="B1:K1"/>
    <mergeCell ref="B2:K2"/>
    <mergeCell ref="B3:K3"/>
    <mergeCell ref="D5:J5"/>
    <mergeCell ref="B7:C9"/>
    <mergeCell ref="D7:J7"/>
    <mergeCell ref="K7:K8"/>
    <mergeCell ref="B11:C11"/>
    <mergeCell ref="B21:C21"/>
    <mergeCell ref="B30:C30"/>
    <mergeCell ref="B41:C41"/>
    <mergeCell ref="F55:K55"/>
  </mergeCells>
  <printOptions horizontalCentered="1"/>
  <pageMargins left="0.70866141732283472" right="0.70866141732283472" top="0.74803149606299213" bottom="0.74803149606299213" header="0.31496062992125984" footer="0.31496062992125984"/>
  <pageSetup paperSize="9" scale="65" orientation="landscape" r:id="rId1"/>
  <headerFooter>
    <oddFooter>&amp;R5</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view="pageLayout" zoomScaleNormal="100" workbookViewId="0">
      <selection sqref="A1:XFD1048576"/>
    </sheetView>
  </sheetViews>
  <sheetFormatPr baseColWidth="10" defaultRowHeight="12.75" x14ac:dyDescent="0.2"/>
  <cols>
    <col min="1" max="1" width="24.140625" style="2" customWidth="1"/>
    <col min="2" max="2" width="18.5703125" style="2" customWidth="1"/>
    <col min="3" max="3" width="19" style="2" customWidth="1"/>
    <col min="4" max="7" width="11.42578125" style="2"/>
    <col min="8" max="8" width="13.42578125" style="2" customWidth="1"/>
    <col min="9" max="9" width="10" style="2" customWidth="1"/>
    <col min="10" max="16384" width="11.42578125" style="2"/>
  </cols>
  <sheetData>
    <row r="1" spans="1:11" x14ac:dyDescent="0.2">
      <c r="A1" s="1"/>
      <c r="B1" s="271" t="s">
        <v>41</v>
      </c>
      <c r="C1" s="271"/>
      <c r="D1" s="271"/>
      <c r="E1" s="271"/>
      <c r="F1" s="271"/>
      <c r="G1" s="271"/>
      <c r="H1" s="271"/>
      <c r="I1" s="271"/>
    </row>
    <row r="2" spans="1:11" x14ac:dyDescent="0.2">
      <c r="A2" s="1"/>
      <c r="B2" s="271" t="s">
        <v>128</v>
      </c>
      <c r="C2" s="271"/>
      <c r="D2" s="271"/>
      <c r="E2" s="271"/>
      <c r="F2" s="271"/>
      <c r="G2" s="271"/>
      <c r="H2" s="271"/>
      <c r="I2" s="271"/>
    </row>
    <row r="3" spans="1:11" x14ac:dyDescent="0.2">
      <c r="A3" s="1"/>
      <c r="B3" s="271" t="s">
        <v>409</v>
      </c>
      <c r="C3" s="271"/>
      <c r="D3" s="271"/>
      <c r="E3" s="271"/>
      <c r="F3" s="271"/>
      <c r="G3" s="271"/>
      <c r="H3" s="271"/>
      <c r="I3" s="271"/>
    </row>
    <row r="4" spans="1:11" x14ac:dyDescent="0.2">
      <c r="A4" s="1"/>
      <c r="B4" s="1"/>
      <c r="C4" s="1"/>
      <c r="D4" s="1"/>
      <c r="E4" s="1"/>
      <c r="F4" s="1"/>
      <c r="G4" s="1"/>
      <c r="H4" s="1"/>
      <c r="I4" s="1"/>
    </row>
    <row r="5" spans="1:11" x14ac:dyDescent="0.2">
      <c r="A5" s="1"/>
      <c r="B5" s="1"/>
      <c r="C5" s="1"/>
      <c r="D5" s="9" t="s">
        <v>43</v>
      </c>
      <c r="E5" s="300" t="s">
        <v>3</v>
      </c>
      <c r="F5" s="300"/>
      <c r="G5" s="300"/>
      <c r="H5" s="300"/>
      <c r="I5" s="300"/>
      <c r="J5" s="126"/>
      <c r="K5" s="126"/>
    </row>
    <row r="6" spans="1:11" x14ac:dyDescent="0.2">
      <c r="A6" s="1"/>
      <c r="B6" s="1"/>
      <c r="C6" s="1"/>
      <c r="D6" s="1"/>
      <c r="E6" s="1"/>
      <c r="F6" s="1"/>
      <c r="G6" s="1"/>
      <c r="H6" s="1"/>
      <c r="I6" s="1"/>
    </row>
    <row r="7" spans="1:11" x14ac:dyDescent="0.2">
      <c r="A7" s="1"/>
      <c r="B7" s="299" t="s">
        <v>129</v>
      </c>
      <c r="C7" s="299"/>
      <c r="D7" s="299" t="s">
        <v>130</v>
      </c>
      <c r="E7" s="299"/>
      <c r="F7" s="299" t="s">
        <v>131</v>
      </c>
      <c r="G7" s="299"/>
      <c r="H7" s="299" t="s">
        <v>132</v>
      </c>
      <c r="I7" s="299"/>
    </row>
    <row r="8" spans="1:11" x14ac:dyDescent="0.2">
      <c r="A8" s="1"/>
      <c r="B8" s="299"/>
      <c r="C8" s="299"/>
      <c r="D8" s="299" t="s">
        <v>133</v>
      </c>
      <c r="E8" s="299"/>
      <c r="F8" s="299" t="s">
        <v>134</v>
      </c>
      <c r="G8" s="299"/>
      <c r="H8" s="299" t="s">
        <v>135</v>
      </c>
      <c r="I8" s="299"/>
    </row>
    <row r="9" spans="1:11" x14ac:dyDescent="0.2">
      <c r="A9" s="1"/>
      <c r="B9" s="297" t="s">
        <v>136</v>
      </c>
      <c r="C9" s="271"/>
      <c r="D9" s="271"/>
      <c r="E9" s="271"/>
      <c r="F9" s="271"/>
      <c r="G9" s="271"/>
      <c r="H9" s="271"/>
      <c r="I9" s="298"/>
    </row>
    <row r="10" spans="1:11" x14ac:dyDescent="0.2">
      <c r="A10" s="1"/>
      <c r="B10" s="291"/>
      <c r="C10" s="291"/>
      <c r="D10" s="291"/>
      <c r="E10" s="291"/>
      <c r="F10" s="291"/>
      <c r="G10" s="291"/>
      <c r="H10" s="295">
        <f>+D10-F10</f>
        <v>0</v>
      </c>
      <c r="I10" s="296"/>
    </row>
    <row r="11" spans="1:11" x14ac:dyDescent="0.2">
      <c r="A11" s="1"/>
      <c r="B11" s="291"/>
      <c r="C11" s="291"/>
      <c r="D11" s="292"/>
      <c r="E11" s="292"/>
      <c r="F11" s="292"/>
      <c r="G11" s="292"/>
      <c r="H11" s="295">
        <f t="shared" ref="H11:H19" si="0">+D11-F11</f>
        <v>0</v>
      </c>
      <c r="I11" s="296"/>
    </row>
    <row r="12" spans="1:11" x14ac:dyDescent="0.2">
      <c r="A12" s="1"/>
      <c r="B12" s="291"/>
      <c r="C12" s="291"/>
      <c r="D12" s="292"/>
      <c r="E12" s="292"/>
      <c r="F12" s="292"/>
      <c r="G12" s="292"/>
      <c r="H12" s="295">
        <f t="shared" si="0"/>
        <v>0</v>
      </c>
      <c r="I12" s="296"/>
    </row>
    <row r="13" spans="1:11" x14ac:dyDescent="0.2">
      <c r="A13" s="1"/>
      <c r="B13" s="291"/>
      <c r="C13" s="291"/>
      <c r="D13" s="292"/>
      <c r="E13" s="292"/>
      <c r="F13" s="292"/>
      <c r="G13" s="292"/>
      <c r="H13" s="295">
        <f t="shared" si="0"/>
        <v>0</v>
      </c>
      <c r="I13" s="296"/>
    </row>
    <row r="14" spans="1:11" x14ac:dyDescent="0.2">
      <c r="A14" s="1"/>
      <c r="B14" s="291"/>
      <c r="C14" s="291"/>
      <c r="D14" s="292"/>
      <c r="E14" s="292"/>
      <c r="F14" s="292"/>
      <c r="G14" s="292"/>
      <c r="H14" s="295">
        <f t="shared" si="0"/>
        <v>0</v>
      </c>
      <c r="I14" s="296"/>
    </row>
    <row r="15" spans="1:11" x14ac:dyDescent="0.2">
      <c r="A15" s="1"/>
      <c r="B15" s="291"/>
      <c r="C15" s="291"/>
      <c r="D15" s="292"/>
      <c r="E15" s="292"/>
      <c r="F15" s="292"/>
      <c r="G15" s="292"/>
      <c r="H15" s="295">
        <f t="shared" si="0"/>
        <v>0</v>
      </c>
      <c r="I15" s="296"/>
    </row>
    <row r="16" spans="1:11" x14ac:dyDescent="0.2">
      <c r="A16" s="1"/>
      <c r="B16" s="291"/>
      <c r="C16" s="291"/>
      <c r="D16" s="292"/>
      <c r="E16" s="292"/>
      <c r="F16" s="292"/>
      <c r="G16" s="292"/>
      <c r="H16" s="295">
        <f t="shared" si="0"/>
        <v>0</v>
      </c>
      <c r="I16" s="296"/>
    </row>
    <row r="17" spans="1:9" x14ac:dyDescent="0.2">
      <c r="A17" s="1"/>
      <c r="B17" s="291"/>
      <c r="C17" s="291"/>
      <c r="D17" s="292"/>
      <c r="E17" s="292"/>
      <c r="F17" s="292"/>
      <c r="G17" s="292"/>
      <c r="H17" s="295">
        <f t="shared" si="0"/>
        <v>0</v>
      </c>
      <c r="I17" s="296"/>
    </row>
    <row r="18" spans="1:9" x14ac:dyDescent="0.2">
      <c r="A18" s="1"/>
      <c r="B18" s="291"/>
      <c r="C18" s="291"/>
      <c r="D18" s="292"/>
      <c r="E18" s="292"/>
      <c r="F18" s="292"/>
      <c r="G18" s="292"/>
      <c r="H18" s="295">
        <f t="shared" si="0"/>
        <v>0</v>
      </c>
      <c r="I18" s="296"/>
    </row>
    <row r="19" spans="1:9" x14ac:dyDescent="0.2">
      <c r="A19" s="1"/>
      <c r="B19" s="291" t="s">
        <v>137</v>
      </c>
      <c r="C19" s="291"/>
      <c r="D19" s="292">
        <f>SUM(D10:E18)</f>
        <v>0</v>
      </c>
      <c r="E19" s="292"/>
      <c r="F19" s="292">
        <f>SUM(F10:G18)</f>
        <v>0</v>
      </c>
      <c r="G19" s="292"/>
      <c r="H19" s="295">
        <f t="shared" si="0"/>
        <v>0</v>
      </c>
      <c r="I19" s="296"/>
    </row>
    <row r="20" spans="1:9" x14ac:dyDescent="0.2">
      <c r="A20" s="1"/>
      <c r="B20" s="291"/>
      <c r="C20" s="291"/>
      <c r="D20" s="291"/>
      <c r="E20" s="291"/>
      <c r="F20" s="291"/>
      <c r="G20" s="291"/>
      <c r="H20" s="291"/>
      <c r="I20" s="291"/>
    </row>
    <row r="21" spans="1:9" x14ac:dyDescent="0.2">
      <c r="A21" s="1"/>
      <c r="B21" s="297" t="s">
        <v>138</v>
      </c>
      <c r="C21" s="271"/>
      <c r="D21" s="271"/>
      <c r="E21" s="271"/>
      <c r="F21" s="271"/>
      <c r="G21" s="271"/>
      <c r="H21" s="271"/>
      <c r="I21" s="298"/>
    </row>
    <row r="22" spans="1:9" x14ac:dyDescent="0.2">
      <c r="A22" s="1"/>
      <c r="B22" s="291"/>
      <c r="C22" s="291"/>
      <c r="D22" s="291"/>
      <c r="E22" s="291"/>
      <c r="F22" s="291"/>
      <c r="G22" s="291"/>
      <c r="H22" s="291"/>
      <c r="I22" s="291"/>
    </row>
    <row r="23" spans="1:9" x14ac:dyDescent="0.2">
      <c r="A23" s="1"/>
      <c r="B23" s="291"/>
      <c r="C23" s="291"/>
      <c r="D23" s="292"/>
      <c r="E23" s="292"/>
      <c r="F23" s="292"/>
      <c r="G23" s="292"/>
      <c r="H23" s="295">
        <f>+D23-F23</f>
        <v>0</v>
      </c>
      <c r="I23" s="296"/>
    </row>
    <row r="24" spans="1:9" x14ac:dyDescent="0.2">
      <c r="A24" s="1"/>
      <c r="B24" s="291"/>
      <c r="C24" s="291"/>
      <c r="D24" s="292"/>
      <c r="E24" s="292"/>
      <c r="F24" s="292"/>
      <c r="G24" s="292"/>
      <c r="H24" s="295">
        <f>+D24-F24</f>
        <v>0</v>
      </c>
      <c r="I24" s="296"/>
    </row>
    <row r="25" spans="1:9" x14ac:dyDescent="0.2">
      <c r="A25" s="1"/>
      <c r="B25" s="291"/>
      <c r="C25" s="291"/>
      <c r="D25" s="292"/>
      <c r="E25" s="292"/>
      <c r="F25" s="292"/>
      <c r="G25" s="292"/>
      <c r="H25" s="295">
        <f t="shared" ref="H25:H30" si="1">+D25-F25</f>
        <v>0</v>
      </c>
      <c r="I25" s="296"/>
    </row>
    <row r="26" spans="1:9" x14ac:dyDescent="0.2">
      <c r="A26" s="1"/>
      <c r="B26" s="291"/>
      <c r="C26" s="291"/>
      <c r="D26" s="292"/>
      <c r="E26" s="292"/>
      <c r="F26" s="292"/>
      <c r="G26" s="292"/>
      <c r="H26" s="295">
        <f t="shared" si="1"/>
        <v>0</v>
      </c>
      <c r="I26" s="296"/>
    </row>
    <row r="27" spans="1:9" x14ac:dyDescent="0.2">
      <c r="A27" s="1"/>
      <c r="B27" s="291"/>
      <c r="C27" s="291"/>
      <c r="D27" s="292"/>
      <c r="E27" s="292"/>
      <c r="F27" s="292"/>
      <c r="G27" s="292"/>
      <c r="H27" s="295">
        <f t="shared" si="1"/>
        <v>0</v>
      </c>
      <c r="I27" s="296"/>
    </row>
    <row r="28" spans="1:9" x14ac:dyDescent="0.2">
      <c r="A28" s="1"/>
      <c r="B28" s="291"/>
      <c r="C28" s="291"/>
      <c r="D28" s="292"/>
      <c r="E28" s="292"/>
      <c r="F28" s="292"/>
      <c r="G28" s="292"/>
      <c r="H28" s="295">
        <f t="shared" si="1"/>
        <v>0</v>
      </c>
      <c r="I28" s="296"/>
    </row>
    <row r="29" spans="1:9" x14ac:dyDescent="0.2">
      <c r="A29" s="1"/>
      <c r="B29" s="291"/>
      <c r="C29" s="291"/>
      <c r="D29" s="292"/>
      <c r="E29" s="292"/>
      <c r="F29" s="292"/>
      <c r="G29" s="292"/>
      <c r="H29" s="295">
        <f t="shared" si="1"/>
        <v>0</v>
      </c>
      <c r="I29" s="296"/>
    </row>
    <row r="30" spans="1:9" x14ac:dyDescent="0.2">
      <c r="A30" s="1"/>
      <c r="B30" s="291"/>
      <c r="C30" s="291"/>
      <c r="D30" s="292"/>
      <c r="E30" s="292"/>
      <c r="F30" s="292"/>
      <c r="G30" s="292"/>
      <c r="H30" s="295">
        <f t="shared" si="1"/>
        <v>0</v>
      </c>
      <c r="I30" s="296"/>
    </row>
    <row r="31" spans="1:9" x14ac:dyDescent="0.2">
      <c r="A31" s="1"/>
      <c r="B31" s="291" t="s">
        <v>139</v>
      </c>
      <c r="C31" s="291"/>
      <c r="D31" s="292">
        <f>SUM(D22:E30)</f>
        <v>0</v>
      </c>
      <c r="E31" s="292"/>
      <c r="F31" s="292">
        <f>SUM(F22:G30)</f>
        <v>0</v>
      </c>
      <c r="G31" s="292"/>
      <c r="H31" s="292">
        <f>+D31-F31</f>
        <v>0</v>
      </c>
      <c r="I31" s="292"/>
    </row>
    <row r="32" spans="1:9" x14ac:dyDescent="0.2">
      <c r="A32" s="1"/>
      <c r="B32" s="291"/>
      <c r="C32" s="291"/>
      <c r="D32" s="292"/>
      <c r="E32" s="292"/>
      <c r="F32" s="292"/>
      <c r="G32" s="292"/>
      <c r="H32" s="292"/>
      <c r="I32" s="292"/>
    </row>
    <row r="33" spans="1:11" x14ac:dyDescent="0.2">
      <c r="A33" s="1"/>
      <c r="B33" s="293" t="s">
        <v>140</v>
      </c>
      <c r="C33" s="294"/>
      <c r="D33" s="295">
        <f>+D19+D31</f>
        <v>0</v>
      </c>
      <c r="E33" s="296"/>
      <c r="F33" s="295">
        <f>+F19+F31</f>
        <v>0</v>
      </c>
      <c r="G33" s="296"/>
      <c r="H33" s="295">
        <f>+H19+H31</f>
        <v>0</v>
      </c>
      <c r="I33" s="296"/>
    </row>
    <row r="34" spans="1:11" x14ac:dyDescent="0.2">
      <c r="A34" s="1"/>
      <c r="B34" s="1"/>
      <c r="C34" s="1"/>
      <c r="D34" s="1"/>
      <c r="E34" s="1"/>
      <c r="F34" s="1"/>
      <c r="G34" s="1"/>
      <c r="H34" s="1"/>
      <c r="I34" s="1"/>
    </row>
    <row r="35" spans="1:11" x14ac:dyDescent="0.2">
      <c r="B35" s="50" t="s">
        <v>36</v>
      </c>
    </row>
    <row r="36" spans="1:11" x14ac:dyDescent="0.2">
      <c r="B36" s="50"/>
    </row>
    <row r="37" spans="1:11" x14ac:dyDescent="0.2">
      <c r="B37" s="50"/>
    </row>
    <row r="38" spans="1:11" x14ac:dyDescent="0.2">
      <c r="B38" s="1"/>
    </row>
    <row r="39" spans="1:11" x14ac:dyDescent="0.2">
      <c r="B39" s="1"/>
    </row>
    <row r="40" spans="1:11" x14ac:dyDescent="0.2">
      <c r="B40" s="53"/>
      <c r="C40" s="53"/>
      <c r="D40" s="53"/>
      <c r="F40" s="252"/>
      <c r="G40" s="252"/>
      <c r="H40" s="252"/>
      <c r="I40" s="252"/>
    </row>
    <row r="41" spans="1:11" x14ac:dyDescent="0.2">
      <c r="B41" s="290" t="s">
        <v>38</v>
      </c>
      <c r="C41" s="290"/>
      <c r="F41" s="290" t="s">
        <v>39</v>
      </c>
      <c r="G41" s="290"/>
      <c r="H41" s="290"/>
      <c r="I41" s="290"/>
      <c r="J41" s="57"/>
      <c r="K41" s="57"/>
    </row>
    <row r="42" spans="1:11" x14ac:dyDescent="0.2">
      <c r="B42" s="254" t="s">
        <v>40</v>
      </c>
      <c r="C42" s="254"/>
      <c r="D42" s="54"/>
      <c r="F42" s="254" t="s">
        <v>414</v>
      </c>
      <c r="G42" s="254"/>
      <c r="H42" s="254"/>
      <c r="I42" s="254"/>
      <c r="J42" s="59"/>
      <c r="K42" s="59"/>
    </row>
  </sheetData>
  <mergeCells count="111">
    <mergeCell ref="B1:I1"/>
    <mergeCell ref="B2:I2"/>
    <mergeCell ref="B3:I3"/>
    <mergeCell ref="E5:I5"/>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1:I21"/>
    <mergeCell ref="B22:C22"/>
    <mergeCell ref="D22:E22"/>
    <mergeCell ref="F22:G22"/>
    <mergeCell ref="H22:I22"/>
    <mergeCell ref="B23:C23"/>
    <mergeCell ref="D23:E23"/>
    <mergeCell ref="F23:G23"/>
    <mergeCell ref="H23:I23"/>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F40:I40"/>
    <mergeCell ref="B41:C41"/>
    <mergeCell ref="F41:I41"/>
    <mergeCell ref="B42:C42"/>
    <mergeCell ref="F42:I42"/>
    <mergeCell ref="B32:C32"/>
    <mergeCell ref="D32:E32"/>
    <mergeCell ref="F32:G32"/>
    <mergeCell ref="H32:I32"/>
    <mergeCell ref="B33:C33"/>
    <mergeCell ref="D33:E33"/>
    <mergeCell ref="F33:G33"/>
    <mergeCell ref="H33:I33"/>
  </mergeCells>
  <printOptions horizontalCentered="1"/>
  <pageMargins left="0.70866141732283472" right="0.70866141732283472" top="0.74803149606299213" bottom="0.74803149606299213" header="0.31496062992125984" footer="0.31496062992125984"/>
  <pageSetup paperSize="9" scale="85" orientation="landscape" r:id="rId1"/>
  <headerFooter>
    <oddFooter>&amp;R6</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5"/>
  <sheetViews>
    <sheetView view="pageLayout" zoomScaleNormal="100" workbookViewId="0">
      <selection activeCell="D47" sqref="D47"/>
    </sheetView>
  </sheetViews>
  <sheetFormatPr baseColWidth="10" defaultRowHeight="12.75" x14ac:dyDescent="0.2"/>
  <cols>
    <col min="1" max="1" width="36.85546875" style="2" customWidth="1"/>
    <col min="2" max="2" width="52.28515625" style="2" customWidth="1"/>
    <col min="3" max="3" width="2" style="2" customWidth="1"/>
    <col min="4" max="4" width="28.85546875" style="2" customWidth="1"/>
    <col min="5" max="5" width="29.5703125" style="2" customWidth="1"/>
    <col min="6" max="16384" width="11.42578125" style="2"/>
  </cols>
  <sheetData>
    <row r="1" spans="2:9" ht="18" customHeight="1" x14ac:dyDescent="0.2">
      <c r="B1" s="301" t="s">
        <v>41</v>
      </c>
      <c r="C1" s="302"/>
      <c r="D1" s="302"/>
      <c r="E1" s="303"/>
    </row>
    <row r="2" spans="2:9" ht="18" customHeight="1" x14ac:dyDescent="0.2">
      <c r="B2" s="297" t="s">
        <v>141</v>
      </c>
      <c r="C2" s="271"/>
      <c r="D2" s="271"/>
      <c r="E2" s="298"/>
    </row>
    <row r="3" spans="2:9" ht="18" customHeight="1" x14ac:dyDescent="0.2">
      <c r="B3" s="304" t="s">
        <v>410</v>
      </c>
      <c r="C3" s="305"/>
      <c r="D3" s="305"/>
      <c r="E3" s="306"/>
    </row>
    <row r="4" spans="2:9" x14ac:dyDescent="0.2">
      <c r="B4" s="1"/>
      <c r="C4" s="1"/>
      <c r="D4" s="1"/>
    </row>
    <row r="5" spans="2:9" x14ac:dyDescent="0.2">
      <c r="B5" s="9" t="s">
        <v>43</v>
      </c>
      <c r="C5" s="127"/>
      <c r="D5" s="307" t="s">
        <v>3</v>
      </c>
      <c r="E5" s="308"/>
      <c r="F5" s="126"/>
      <c r="G5" s="126"/>
      <c r="H5" s="126"/>
      <c r="I5" s="126"/>
    </row>
    <row r="6" spans="2:9" x14ac:dyDescent="0.2">
      <c r="B6" s="1"/>
      <c r="C6" s="1"/>
      <c r="D6" s="1"/>
    </row>
    <row r="7" spans="2:9" x14ac:dyDescent="0.2">
      <c r="B7" s="128" t="s">
        <v>129</v>
      </c>
      <c r="C7" s="128"/>
      <c r="D7" s="128" t="s">
        <v>10</v>
      </c>
      <c r="E7" s="128" t="s">
        <v>51</v>
      </c>
    </row>
    <row r="8" spans="2:9" x14ac:dyDescent="0.2">
      <c r="B8" s="309" t="s">
        <v>136</v>
      </c>
      <c r="C8" s="310"/>
      <c r="D8" s="311"/>
      <c r="E8" s="312"/>
    </row>
    <row r="9" spans="2:9" x14ac:dyDescent="0.2">
      <c r="B9" s="129"/>
      <c r="C9" s="6"/>
      <c r="D9" s="129"/>
      <c r="E9" s="130"/>
    </row>
    <row r="10" spans="2:9" x14ac:dyDescent="0.2">
      <c r="B10" s="129"/>
      <c r="C10" s="6"/>
      <c r="D10" s="129"/>
      <c r="E10" s="130"/>
    </row>
    <row r="11" spans="2:9" x14ac:dyDescent="0.2">
      <c r="B11" s="129"/>
      <c r="C11" s="6"/>
      <c r="D11" s="129"/>
      <c r="E11" s="130"/>
    </row>
    <row r="12" spans="2:9" x14ac:dyDescent="0.2">
      <c r="B12" s="129"/>
      <c r="C12" s="6"/>
      <c r="D12" s="129"/>
      <c r="E12" s="130"/>
    </row>
    <row r="13" spans="2:9" x14ac:dyDescent="0.2">
      <c r="B13" s="129"/>
      <c r="C13" s="6"/>
      <c r="D13" s="129"/>
      <c r="E13" s="130"/>
    </row>
    <row r="14" spans="2:9" x14ac:dyDescent="0.2">
      <c r="B14" s="129"/>
      <c r="C14" s="6"/>
      <c r="D14" s="129"/>
      <c r="E14" s="130"/>
    </row>
    <row r="15" spans="2:9" x14ac:dyDescent="0.2">
      <c r="B15" s="129"/>
      <c r="C15" s="6"/>
      <c r="D15" s="129"/>
      <c r="E15" s="130"/>
    </row>
    <row r="16" spans="2:9" x14ac:dyDescent="0.2">
      <c r="B16" s="129"/>
      <c r="C16" s="6"/>
      <c r="D16" s="129"/>
      <c r="E16" s="130"/>
    </row>
    <row r="17" spans="2:5" x14ac:dyDescent="0.2">
      <c r="B17" s="129"/>
      <c r="C17" s="6"/>
      <c r="D17" s="129"/>
      <c r="E17" s="130"/>
    </row>
    <row r="18" spans="2:5" x14ac:dyDescent="0.2">
      <c r="B18" s="129"/>
      <c r="C18" s="6"/>
      <c r="D18" s="129"/>
      <c r="E18" s="130"/>
    </row>
    <row r="19" spans="2:5" x14ac:dyDescent="0.2">
      <c r="B19" s="131" t="s">
        <v>142</v>
      </c>
      <c r="C19" s="132"/>
      <c r="D19" s="129">
        <f>SUM(D9:D18)</f>
        <v>0</v>
      </c>
      <c r="E19" s="129">
        <f>SUM(E9:E18)</f>
        <v>0</v>
      </c>
    </row>
    <row r="20" spans="2:5" x14ac:dyDescent="0.2">
      <c r="B20" s="129"/>
      <c r="C20" s="6"/>
      <c r="D20" s="129"/>
      <c r="E20" s="130"/>
    </row>
    <row r="21" spans="2:5" x14ac:dyDescent="0.2">
      <c r="B21" s="309" t="s">
        <v>138</v>
      </c>
      <c r="C21" s="313"/>
      <c r="D21" s="311"/>
      <c r="E21" s="312"/>
    </row>
    <row r="22" spans="2:5" x14ac:dyDescent="0.2">
      <c r="B22" s="129"/>
      <c r="C22" s="6"/>
      <c r="D22" s="129"/>
      <c r="E22" s="130"/>
    </row>
    <row r="23" spans="2:5" x14ac:dyDescent="0.2">
      <c r="B23" s="129"/>
      <c r="C23" s="6"/>
      <c r="D23" s="129"/>
      <c r="E23" s="130"/>
    </row>
    <row r="24" spans="2:5" x14ac:dyDescent="0.2">
      <c r="B24" s="129"/>
      <c r="C24" s="6"/>
      <c r="D24" s="129"/>
      <c r="E24" s="130"/>
    </row>
    <row r="25" spans="2:5" x14ac:dyDescent="0.2">
      <c r="B25" s="129"/>
      <c r="C25" s="6"/>
      <c r="D25" s="129"/>
      <c r="E25" s="130"/>
    </row>
    <row r="26" spans="2:5" x14ac:dyDescent="0.2">
      <c r="B26" s="129"/>
      <c r="C26" s="6"/>
      <c r="D26" s="129"/>
      <c r="E26" s="130"/>
    </row>
    <row r="27" spans="2:5" x14ac:dyDescent="0.2">
      <c r="B27" s="129"/>
      <c r="C27" s="6"/>
      <c r="D27" s="129"/>
      <c r="E27" s="130"/>
    </row>
    <row r="28" spans="2:5" x14ac:dyDescent="0.2">
      <c r="B28" s="129"/>
      <c r="C28" s="6"/>
      <c r="D28" s="129"/>
      <c r="E28" s="130"/>
    </row>
    <row r="29" spans="2:5" x14ac:dyDescent="0.2">
      <c r="B29" s="129"/>
      <c r="C29" s="6"/>
      <c r="D29" s="129"/>
      <c r="E29" s="130"/>
    </row>
    <row r="30" spans="2:5" x14ac:dyDescent="0.2">
      <c r="B30" s="129"/>
      <c r="C30" s="6"/>
      <c r="D30" s="129"/>
      <c r="E30" s="130"/>
    </row>
    <row r="31" spans="2:5" x14ac:dyDescent="0.2">
      <c r="B31" s="129"/>
      <c r="C31" s="6"/>
      <c r="D31" s="129"/>
      <c r="E31" s="130"/>
    </row>
    <row r="32" spans="2:5" x14ac:dyDescent="0.2">
      <c r="B32" s="129"/>
      <c r="C32" s="6"/>
      <c r="D32" s="129"/>
      <c r="E32" s="130"/>
    </row>
    <row r="33" spans="2:7" x14ac:dyDescent="0.2">
      <c r="B33" s="129"/>
      <c r="C33" s="6"/>
      <c r="D33" s="129"/>
      <c r="E33" s="130"/>
    </row>
    <row r="34" spans="2:7" x14ac:dyDescent="0.2">
      <c r="B34" s="131" t="s">
        <v>143</v>
      </c>
      <c r="C34" s="132"/>
      <c r="D34" s="129">
        <f>SUM(D22:D33)</f>
        <v>0</v>
      </c>
      <c r="E34" s="129">
        <f>SUM(E22:E33)</f>
        <v>0</v>
      </c>
    </row>
    <row r="35" spans="2:7" x14ac:dyDescent="0.2">
      <c r="B35" s="129"/>
      <c r="C35" s="6"/>
      <c r="D35" s="129"/>
      <c r="E35" s="130"/>
    </row>
    <row r="36" spans="2:7" x14ac:dyDescent="0.2">
      <c r="B36" s="131" t="s">
        <v>140</v>
      </c>
      <c r="C36" s="133"/>
      <c r="D36" s="134">
        <f>+D19+D34</f>
        <v>0</v>
      </c>
      <c r="E36" s="134">
        <f>+E19+E34</f>
        <v>0</v>
      </c>
    </row>
    <row r="38" spans="2:7" x14ac:dyDescent="0.2">
      <c r="B38" s="50" t="s">
        <v>36</v>
      </c>
    </row>
    <row r="39" spans="2:7" x14ac:dyDescent="0.2">
      <c r="B39" s="50"/>
    </row>
    <row r="40" spans="2:7" x14ac:dyDescent="0.2">
      <c r="B40" s="50"/>
    </row>
    <row r="41" spans="2:7" x14ac:dyDescent="0.2">
      <c r="B41" s="1"/>
    </row>
    <row r="42" spans="2:7" x14ac:dyDescent="0.2">
      <c r="B42" s="1"/>
    </row>
    <row r="43" spans="2:7" x14ac:dyDescent="0.2">
      <c r="B43" s="53"/>
      <c r="C43" s="135"/>
      <c r="D43" s="252"/>
      <c r="E43" s="252"/>
      <c r="F43" s="136"/>
      <c r="G43" s="136"/>
    </row>
    <row r="44" spans="2:7" x14ac:dyDescent="0.2">
      <c r="B44" s="54" t="s">
        <v>38</v>
      </c>
      <c r="C44" s="137"/>
      <c r="D44" s="253" t="s">
        <v>39</v>
      </c>
      <c r="E44" s="253"/>
      <c r="F44" s="57"/>
      <c r="G44" s="57"/>
    </row>
    <row r="45" spans="2:7" x14ac:dyDescent="0.2">
      <c r="B45" s="54" t="s">
        <v>40</v>
      </c>
      <c r="C45" s="55"/>
      <c r="D45" s="254" t="s">
        <v>414</v>
      </c>
      <c r="E45" s="254"/>
      <c r="F45" s="59"/>
      <c r="G45" s="59"/>
    </row>
  </sheetData>
  <mergeCells count="9">
    <mergeCell ref="D43:E43"/>
    <mergeCell ref="D44:E44"/>
    <mergeCell ref="D45:E45"/>
    <mergeCell ref="B1:E1"/>
    <mergeCell ref="B2:E2"/>
    <mergeCell ref="B3:E3"/>
    <mergeCell ref="D5:E5"/>
    <mergeCell ref="B8:E8"/>
    <mergeCell ref="B21:E21"/>
  </mergeCells>
  <printOptions horizontalCentered="1"/>
  <pageMargins left="0.70866141732283472" right="0.70866141732283472" top="0.74803149606299213" bottom="0.74803149606299213" header="0.31496062992125984" footer="0.31496062992125984"/>
  <pageSetup paperSize="9" scale="67" orientation="landscape" r:id="rId1"/>
  <headerFooter>
    <oddFooter>&amp;R7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5"/>
  <sheetViews>
    <sheetView tabSelected="1" view="pageLayout" zoomScaleNormal="100" workbookViewId="0">
      <selection activeCell="G41" sqref="G41"/>
    </sheetView>
  </sheetViews>
  <sheetFormatPr baseColWidth="10" defaultRowHeight="12.75" x14ac:dyDescent="0.2"/>
  <cols>
    <col min="1" max="1" width="23.5703125" style="2" customWidth="1"/>
    <col min="2" max="2" width="1.140625" style="2" customWidth="1"/>
    <col min="3" max="3" width="62.5703125" style="2" customWidth="1"/>
    <col min="4" max="4" width="19.140625" style="2" customWidth="1"/>
    <col min="5" max="5" width="16.5703125" style="2" customWidth="1"/>
    <col min="6" max="6" width="18.28515625" style="2" customWidth="1"/>
    <col min="7" max="7" width="4.28515625" style="1" customWidth="1"/>
    <col min="8" max="16384" width="11.42578125" style="2"/>
  </cols>
  <sheetData>
    <row r="1" spans="2:7" ht="15" customHeight="1" x14ac:dyDescent="0.2">
      <c r="B1" s="301" t="s">
        <v>41</v>
      </c>
      <c r="C1" s="302"/>
      <c r="D1" s="302"/>
      <c r="E1" s="302"/>
      <c r="F1" s="303"/>
    </row>
    <row r="2" spans="2:7" ht="18" customHeight="1" x14ac:dyDescent="0.2">
      <c r="B2" s="297" t="s">
        <v>144</v>
      </c>
      <c r="C2" s="271"/>
      <c r="D2" s="271"/>
      <c r="E2" s="271"/>
      <c r="F2" s="298"/>
    </row>
    <row r="3" spans="2:7" ht="18" customHeight="1" x14ac:dyDescent="0.2">
      <c r="B3" s="304" t="s">
        <v>409</v>
      </c>
      <c r="C3" s="305"/>
      <c r="D3" s="305"/>
      <c r="E3" s="305"/>
      <c r="F3" s="306"/>
    </row>
    <row r="4" spans="2:7" s="1" customFormat="1" ht="6" customHeight="1" x14ac:dyDescent="0.2"/>
    <row r="5" spans="2:7" s="1" customFormat="1" ht="6" customHeight="1" x14ac:dyDescent="0.2"/>
    <row r="6" spans="2:7" s="1" customFormat="1" ht="14.25" customHeight="1" x14ac:dyDescent="0.2">
      <c r="C6" s="138" t="s">
        <v>145</v>
      </c>
      <c r="D6" s="8"/>
      <c r="E6" s="126"/>
      <c r="F6" s="100"/>
      <c r="G6" s="6"/>
    </row>
    <row r="7" spans="2:7" s="1" customFormat="1" ht="6" customHeight="1" x14ac:dyDescent="0.2"/>
    <row r="8" spans="2:7" s="1" customFormat="1" ht="6" customHeight="1" x14ac:dyDescent="0.2"/>
    <row r="9" spans="2:7" s="1" customFormat="1" ht="14.25" x14ac:dyDescent="0.2">
      <c r="B9" s="323" t="s">
        <v>44</v>
      </c>
      <c r="C9" s="323"/>
      <c r="D9" s="139" t="s">
        <v>7</v>
      </c>
      <c r="E9" s="139" t="s">
        <v>10</v>
      </c>
      <c r="F9" s="139" t="s">
        <v>146</v>
      </c>
    </row>
    <row r="10" spans="2:7" s="1" customFormat="1" ht="5.25" customHeight="1" thickBot="1" x14ac:dyDescent="0.25">
      <c r="B10" s="75"/>
      <c r="C10" s="76"/>
      <c r="D10" s="103"/>
      <c r="E10" s="103"/>
      <c r="F10" s="103"/>
    </row>
    <row r="11" spans="2:7" s="1" customFormat="1" ht="13.5" thickBot="1" x14ac:dyDescent="0.25">
      <c r="B11" s="140"/>
      <c r="C11" s="141" t="s">
        <v>147</v>
      </c>
      <c r="D11" s="142">
        <f>+D12+D13</f>
        <v>0</v>
      </c>
      <c r="E11" s="142">
        <f t="shared" ref="E11:F11" si="0">+E12+E13</f>
        <v>0</v>
      </c>
      <c r="F11" s="143">
        <f t="shared" si="0"/>
        <v>0</v>
      </c>
    </row>
    <row r="12" spans="2:7" s="1" customFormat="1" x14ac:dyDescent="0.2">
      <c r="B12" s="324" t="s">
        <v>148</v>
      </c>
      <c r="C12" s="325"/>
      <c r="D12" s="144">
        <f>+[2]EAI!E33</f>
        <v>0</v>
      </c>
      <c r="E12" s="144">
        <f>+[2]EAI!H33</f>
        <v>0</v>
      </c>
      <c r="F12" s="145">
        <f>+[2]EAI!I33</f>
        <v>0</v>
      </c>
    </row>
    <row r="13" spans="2:7" s="1" customFormat="1" ht="13.5" thickBot="1" x14ac:dyDescent="0.25">
      <c r="B13" s="326" t="s">
        <v>149</v>
      </c>
      <c r="C13" s="327"/>
      <c r="D13" s="146">
        <f>+[2]EAI!E46</f>
        <v>0</v>
      </c>
      <c r="E13" s="146">
        <f>+[2]EAI!H46</f>
        <v>0</v>
      </c>
      <c r="F13" s="147">
        <f>+[2]EAI!I46</f>
        <v>0</v>
      </c>
    </row>
    <row r="14" spans="2:7" s="1" customFormat="1" ht="13.5" thickBot="1" x14ac:dyDescent="0.25">
      <c r="B14" s="148"/>
      <c r="C14" s="141" t="s">
        <v>150</v>
      </c>
      <c r="D14" s="142">
        <f>+D15+D16</f>
        <v>0</v>
      </c>
      <c r="E14" s="142">
        <f t="shared" ref="E14:F14" si="1">+E15+E16</f>
        <v>0</v>
      </c>
      <c r="F14" s="143">
        <f t="shared" si="1"/>
        <v>0</v>
      </c>
    </row>
    <row r="15" spans="2:7" s="1" customFormat="1" x14ac:dyDescent="0.2">
      <c r="B15" s="328" t="s">
        <v>151</v>
      </c>
      <c r="C15" s="329"/>
      <c r="D15" s="144"/>
      <c r="E15" s="144"/>
      <c r="F15" s="145"/>
    </row>
    <row r="16" spans="2:7" s="1" customFormat="1" ht="13.5" thickBot="1" x14ac:dyDescent="0.25">
      <c r="B16" s="330" t="s">
        <v>152</v>
      </c>
      <c r="C16" s="331"/>
      <c r="D16" s="149"/>
      <c r="E16" s="149"/>
      <c r="F16" s="150"/>
    </row>
    <row r="17" spans="2:6" s="1" customFormat="1" ht="13.5" thickBot="1" x14ac:dyDescent="0.25">
      <c r="B17" s="151"/>
      <c r="C17" s="152" t="s">
        <v>153</v>
      </c>
      <c r="D17" s="153">
        <f>+D11-D14</f>
        <v>0</v>
      </c>
      <c r="E17" s="153">
        <f>+E11-E14</f>
        <v>0</v>
      </c>
      <c r="F17" s="154">
        <f>+F11-F14</f>
        <v>0</v>
      </c>
    </row>
    <row r="18" spans="2:6" s="1" customFormat="1" ht="13.5" thickBot="1" x14ac:dyDescent="0.25"/>
    <row r="19" spans="2:6" s="1" customFormat="1" ht="15" thickBot="1" x14ac:dyDescent="0.25">
      <c r="B19" s="332" t="s">
        <v>44</v>
      </c>
      <c r="C19" s="333"/>
      <c r="D19" s="155" t="s">
        <v>7</v>
      </c>
      <c r="E19" s="155" t="s">
        <v>10</v>
      </c>
      <c r="F19" s="156" t="s">
        <v>146</v>
      </c>
    </row>
    <row r="20" spans="2:6" s="1" customFormat="1" ht="6.75" customHeight="1" x14ac:dyDescent="0.2">
      <c r="B20" s="157"/>
      <c r="C20" s="158"/>
      <c r="D20" s="158"/>
      <c r="E20" s="158"/>
      <c r="F20" s="159"/>
    </row>
    <row r="21" spans="2:6" s="1" customFormat="1" x14ac:dyDescent="0.2">
      <c r="B21" s="315" t="s">
        <v>154</v>
      </c>
      <c r="C21" s="316"/>
      <c r="D21" s="146">
        <f>+D17</f>
        <v>0</v>
      </c>
      <c r="E21" s="146">
        <f t="shared" ref="E21:F21" si="2">+E17</f>
        <v>0</v>
      </c>
      <c r="F21" s="147">
        <f t="shared" si="2"/>
        <v>0</v>
      </c>
    </row>
    <row r="22" spans="2:6" s="1" customFormat="1" ht="6" customHeight="1" x14ac:dyDescent="0.2">
      <c r="B22" s="160"/>
      <c r="C22" s="161"/>
      <c r="D22" s="146"/>
      <c r="E22" s="146"/>
      <c r="F22" s="147"/>
    </row>
    <row r="23" spans="2:6" s="1" customFormat="1" x14ac:dyDescent="0.2">
      <c r="B23" s="315" t="s">
        <v>155</v>
      </c>
      <c r="C23" s="316"/>
      <c r="D23" s="146"/>
      <c r="E23" s="146"/>
      <c r="F23" s="147"/>
    </row>
    <row r="24" spans="2:6" s="1" customFormat="1" ht="7.5" customHeight="1" thickBot="1" x14ac:dyDescent="0.25">
      <c r="B24" s="162"/>
      <c r="C24" s="163"/>
      <c r="D24" s="149"/>
      <c r="E24" s="149"/>
      <c r="F24" s="150"/>
    </row>
    <row r="25" spans="2:6" s="1" customFormat="1" ht="13.5" thickBot="1" x14ac:dyDescent="0.25">
      <c r="B25" s="162"/>
      <c r="C25" s="152" t="s">
        <v>156</v>
      </c>
      <c r="D25" s="164">
        <f>+D21-D23</f>
        <v>0</v>
      </c>
      <c r="E25" s="164">
        <f t="shared" ref="E25:F25" si="3">+E21-E23</f>
        <v>0</v>
      </c>
      <c r="F25" s="165">
        <f t="shared" si="3"/>
        <v>0</v>
      </c>
    </row>
    <row r="26" spans="2:6" s="1" customFormat="1" ht="13.5" thickBot="1" x14ac:dyDescent="0.25"/>
    <row r="27" spans="2:6" s="1" customFormat="1" ht="15" thickBot="1" x14ac:dyDescent="0.25">
      <c r="B27" s="321" t="s">
        <v>44</v>
      </c>
      <c r="C27" s="322"/>
      <c r="D27" s="166" t="s">
        <v>7</v>
      </c>
      <c r="E27" s="166" t="s">
        <v>10</v>
      </c>
      <c r="F27" s="167" t="s">
        <v>146</v>
      </c>
    </row>
    <row r="28" spans="2:6" s="1" customFormat="1" ht="5.25" customHeight="1" x14ac:dyDescent="0.2">
      <c r="B28" s="157"/>
      <c r="C28" s="158"/>
      <c r="D28" s="158"/>
      <c r="E28" s="158"/>
      <c r="F28" s="159"/>
    </row>
    <row r="29" spans="2:6" s="1" customFormat="1" x14ac:dyDescent="0.2">
      <c r="B29" s="315" t="s">
        <v>157</v>
      </c>
      <c r="C29" s="316"/>
      <c r="D29" s="146">
        <f>+[2]EAI!E52</f>
        <v>0</v>
      </c>
      <c r="E29" s="146">
        <f>+[2]EAI!H51</f>
        <v>0</v>
      </c>
      <c r="F29" s="147">
        <f>+[2]EAI!I54</f>
        <v>0</v>
      </c>
    </row>
    <row r="30" spans="2:6" s="1" customFormat="1" ht="5.25" customHeight="1" x14ac:dyDescent="0.2">
      <c r="B30" s="160"/>
      <c r="C30" s="161"/>
      <c r="D30" s="146"/>
      <c r="E30" s="146"/>
      <c r="F30" s="147"/>
    </row>
    <row r="31" spans="2:6" s="1" customFormat="1" ht="13.5" thickBot="1" x14ac:dyDescent="0.25">
      <c r="B31" s="317" t="s">
        <v>158</v>
      </c>
      <c r="C31" s="318"/>
      <c r="D31" s="149"/>
      <c r="E31" s="149"/>
      <c r="F31" s="150"/>
    </row>
    <row r="32" spans="2:6" s="1" customFormat="1" ht="13.5" customHeight="1" thickBot="1" x14ac:dyDescent="0.25">
      <c r="B32" s="80"/>
      <c r="C32" s="168"/>
      <c r="D32" s="146"/>
      <c r="E32" s="146"/>
      <c r="F32" s="146"/>
    </row>
    <row r="33" spans="2:7" s="1" customFormat="1" ht="13.5" thickBot="1" x14ac:dyDescent="0.25">
      <c r="B33" s="148"/>
      <c r="C33" s="141" t="s">
        <v>159</v>
      </c>
      <c r="D33" s="169">
        <f>+D29-D31</f>
        <v>0</v>
      </c>
      <c r="E33" s="169">
        <f t="shared" ref="E33:F33" si="4">+E29-E31</f>
        <v>0</v>
      </c>
      <c r="F33" s="170">
        <f t="shared" si="4"/>
        <v>0</v>
      </c>
    </row>
    <row r="34" spans="2:7" s="1" customFormat="1" ht="15" customHeight="1" x14ac:dyDescent="0.2"/>
    <row r="35" spans="2:7" s="1" customFormat="1" ht="15" customHeight="1" x14ac:dyDescent="0.2">
      <c r="B35" s="50" t="s">
        <v>36</v>
      </c>
      <c r="C35" s="50"/>
      <c r="D35" s="50"/>
      <c r="E35" s="50"/>
      <c r="F35" s="50"/>
    </row>
    <row r="36" spans="2:7" s="1" customFormat="1" ht="45" customHeight="1" x14ac:dyDescent="0.2">
      <c r="C36" s="319" t="s">
        <v>160</v>
      </c>
      <c r="D36" s="319"/>
      <c r="E36" s="319"/>
      <c r="F36" s="319"/>
    </row>
    <row r="37" spans="2:7" s="1" customFormat="1" ht="27" customHeight="1" x14ac:dyDescent="0.2">
      <c r="C37" s="319" t="s">
        <v>161</v>
      </c>
      <c r="D37" s="319"/>
      <c r="E37" s="319"/>
      <c r="F37" s="319"/>
    </row>
    <row r="38" spans="2:7" s="1" customFormat="1" x14ac:dyDescent="0.2">
      <c r="C38" s="320" t="s">
        <v>162</v>
      </c>
      <c r="D38" s="320"/>
      <c r="E38" s="320"/>
      <c r="F38" s="320"/>
    </row>
    <row r="39" spans="2:7" s="1" customFormat="1" x14ac:dyDescent="0.2">
      <c r="C39" s="171"/>
      <c r="D39" s="171"/>
      <c r="E39" s="171"/>
      <c r="F39" s="171"/>
    </row>
    <row r="40" spans="2:7" s="1" customFormat="1" x14ac:dyDescent="0.2">
      <c r="C40" s="171"/>
      <c r="D40" s="171"/>
      <c r="E40" s="171"/>
      <c r="F40" s="171"/>
    </row>
    <row r="41" spans="2:7" s="1" customFormat="1" x14ac:dyDescent="0.2">
      <c r="C41" s="171"/>
      <c r="D41" s="171"/>
      <c r="E41" s="171"/>
      <c r="F41" s="171"/>
    </row>
    <row r="42" spans="2:7" s="1" customFormat="1" x14ac:dyDescent="0.2">
      <c r="C42" s="171"/>
      <c r="D42" s="171"/>
      <c r="E42" s="171"/>
      <c r="F42" s="171"/>
    </row>
    <row r="43" spans="2:7" s="1" customFormat="1" ht="10.5" customHeight="1" x14ac:dyDescent="0.2">
      <c r="C43" s="132" t="s">
        <v>163</v>
      </c>
      <c r="D43" s="273"/>
      <c r="E43" s="273"/>
      <c r="F43" s="273"/>
    </row>
    <row r="44" spans="2:7" x14ac:dyDescent="0.2">
      <c r="C44" s="54" t="s">
        <v>38</v>
      </c>
      <c r="D44" s="314" t="s">
        <v>39</v>
      </c>
      <c r="E44" s="314"/>
      <c r="F44" s="314"/>
      <c r="G44" s="2"/>
    </row>
    <row r="45" spans="2:7" x14ac:dyDescent="0.2">
      <c r="C45" s="54" t="s">
        <v>40</v>
      </c>
      <c r="D45" s="314" t="s">
        <v>414</v>
      </c>
      <c r="E45" s="314"/>
      <c r="F45" s="314"/>
    </row>
  </sheetData>
  <mergeCells count="20">
    <mergeCell ref="B27:C27"/>
    <mergeCell ref="B1:F1"/>
    <mergeCell ref="B2:F2"/>
    <mergeCell ref="B3:F3"/>
    <mergeCell ref="B9:C9"/>
    <mergeCell ref="B12:C12"/>
    <mergeCell ref="B13:C13"/>
    <mergeCell ref="B15:C15"/>
    <mergeCell ref="B16:C16"/>
    <mergeCell ref="B19:C19"/>
    <mergeCell ref="B21:C21"/>
    <mergeCell ref="B23:C23"/>
    <mergeCell ref="D44:F44"/>
    <mergeCell ref="D45:F45"/>
    <mergeCell ref="B29:C29"/>
    <mergeCell ref="B31:C31"/>
    <mergeCell ref="C36:F36"/>
    <mergeCell ref="C37:F37"/>
    <mergeCell ref="C38:F38"/>
    <mergeCell ref="D43:F43"/>
  </mergeCells>
  <printOptions horizontalCentered="1"/>
  <pageMargins left="0.70866141732283472" right="0.70866141732283472" top="0.74803149606299213" bottom="0.74803149606299213" header="0.31496062992125984" footer="0.31496062992125984"/>
  <pageSetup paperSize="9" scale="86" orientation="landscape" r:id="rId1"/>
  <headerFooter>
    <oddFooter>&amp;R8</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0"/>
  <sheetViews>
    <sheetView view="pageLayout" topLeftCell="B35" zoomScaleNormal="100" workbookViewId="0">
      <selection activeCell="I55" sqref="I55"/>
    </sheetView>
  </sheetViews>
  <sheetFormatPr baseColWidth="10" defaultRowHeight="12.75" x14ac:dyDescent="0.2"/>
  <cols>
    <col min="1" max="1" width="25.5703125" style="1" customWidth="1"/>
    <col min="2" max="3" width="3.7109375" style="2" customWidth="1"/>
    <col min="4" max="4" width="65.7109375" style="2" customWidth="1"/>
    <col min="5" max="5" width="13.5703125" style="2" customWidth="1"/>
    <col min="6" max="6" width="14.28515625" style="2" customWidth="1"/>
    <col min="7" max="7" width="14.85546875" style="2" customWidth="1"/>
    <col min="8" max="8" width="13.85546875" style="2" customWidth="1"/>
    <col min="9" max="9" width="13.5703125" style="2" customWidth="1"/>
    <col min="10" max="10" width="14.42578125" style="2" customWidth="1"/>
    <col min="11" max="11" width="14.28515625" style="2" customWidth="1"/>
    <col min="12" max="12" width="14" style="2" customWidth="1"/>
    <col min="13" max="13" width="3.140625" style="1" customWidth="1"/>
    <col min="14" max="16384" width="11.42578125" style="2"/>
  </cols>
  <sheetData>
    <row r="1" spans="2:12" ht="6" customHeight="1" x14ac:dyDescent="0.2">
      <c r="B1" s="271"/>
      <c r="C1" s="271"/>
      <c r="D1" s="271"/>
      <c r="E1" s="271"/>
      <c r="F1" s="271"/>
      <c r="G1" s="271"/>
      <c r="H1" s="271"/>
      <c r="I1" s="271"/>
      <c r="J1" s="271"/>
      <c r="K1" s="271"/>
      <c r="L1" s="271"/>
    </row>
    <row r="2" spans="2:12" ht="13.5" customHeight="1" x14ac:dyDescent="0.2">
      <c r="B2" s="271" t="s">
        <v>164</v>
      </c>
      <c r="C2" s="271"/>
      <c r="D2" s="271"/>
      <c r="E2" s="271"/>
      <c r="F2" s="271"/>
      <c r="G2" s="271"/>
      <c r="H2" s="271"/>
      <c r="I2" s="271"/>
      <c r="J2" s="271"/>
      <c r="K2" s="271"/>
      <c r="L2" s="271"/>
    </row>
    <row r="3" spans="2:12" ht="20.25" customHeight="1" x14ac:dyDescent="0.2">
      <c r="B3" s="271" t="s">
        <v>408</v>
      </c>
      <c r="C3" s="271"/>
      <c r="D3" s="271"/>
      <c r="E3" s="271"/>
      <c r="F3" s="271"/>
      <c r="G3" s="271"/>
      <c r="H3" s="271"/>
      <c r="I3" s="271"/>
      <c r="J3" s="271"/>
      <c r="K3" s="271"/>
      <c r="L3" s="271"/>
    </row>
    <row r="4" spans="2:12" s="1" customFormat="1" ht="8.25" customHeight="1" x14ac:dyDescent="0.2">
      <c r="B4" s="172"/>
      <c r="C4" s="172"/>
      <c r="D4" s="172"/>
      <c r="E4" s="172"/>
      <c r="F4" s="172"/>
      <c r="G4" s="172"/>
      <c r="H4" s="172"/>
      <c r="I4" s="172"/>
      <c r="J4" s="172"/>
      <c r="K4" s="172"/>
      <c r="L4" s="172"/>
    </row>
    <row r="5" spans="2:12" s="1" customFormat="1" ht="24" customHeight="1" x14ac:dyDescent="0.2">
      <c r="D5" s="9" t="s">
        <v>43</v>
      </c>
      <c r="E5" s="272" t="s">
        <v>3</v>
      </c>
      <c r="F5" s="272"/>
      <c r="G5" s="272"/>
      <c r="H5" s="272"/>
      <c r="I5" s="74"/>
      <c r="J5" s="74"/>
      <c r="K5" s="173"/>
      <c r="L5" s="172"/>
    </row>
    <row r="6" spans="2:12" s="1" customFormat="1" ht="8.25" customHeight="1" x14ac:dyDescent="0.2">
      <c r="B6" s="172"/>
      <c r="C6" s="172"/>
      <c r="D6" s="172"/>
      <c r="E6" s="172"/>
      <c r="F6" s="172"/>
      <c r="G6" s="172"/>
      <c r="H6" s="172"/>
      <c r="I6" s="172"/>
      <c r="J6" s="172"/>
      <c r="K6" s="172"/>
      <c r="L6" s="172"/>
    </row>
    <row r="7" spans="2:12" x14ac:dyDescent="0.2">
      <c r="B7" s="277" t="s">
        <v>44</v>
      </c>
      <c r="C7" s="340"/>
      <c r="D7" s="278"/>
      <c r="E7" s="275" t="s">
        <v>59</v>
      </c>
      <c r="F7" s="275"/>
      <c r="G7" s="275"/>
      <c r="H7" s="275"/>
      <c r="I7" s="275"/>
      <c r="J7" s="275"/>
      <c r="K7" s="275"/>
      <c r="L7" s="275" t="s">
        <v>46</v>
      </c>
    </row>
    <row r="8" spans="2:12" ht="25.5" x14ac:dyDescent="0.2">
      <c r="B8" s="279"/>
      <c r="C8" s="341"/>
      <c r="D8" s="280"/>
      <c r="E8" s="60" t="s">
        <v>47</v>
      </c>
      <c r="F8" s="60" t="s">
        <v>48</v>
      </c>
      <c r="G8" s="60" t="s">
        <v>9</v>
      </c>
      <c r="H8" s="60" t="s">
        <v>49</v>
      </c>
      <c r="I8" s="60" t="s">
        <v>10</v>
      </c>
      <c r="J8" s="60" t="s">
        <v>50</v>
      </c>
      <c r="K8" s="60" t="s">
        <v>51</v>
      </c>
      <c r="L8" s="275"/>
    </row>
    <row r="9" spans="2:12" ht="15.75" customHeight="1" x14ac:dyDescent="0.2">
      <c r="B9" s="281"/>
      <c r="C9" s="342"/>
      <c r="D9" s="282"/>
      <c r="E9" s="60">
        <v>1</v>
      </c>
      <c r="F9" s="60">
        <v>2</v>
      </c>
      <c r="G9" s="60" t="s">
        <v>52</v>
      </c>
      <c r="H9" s="60">
        <v>4</v>
      </c>
      <c r="I9" s="60">
        <v>5</v>
      </c>
      <c r="J9" s="60">
        <v>6</v>
      </c>
      <c r="K9" s="60">
        <v>7</v>
      </c>
      <c r="L9" s="60" t="s">
        <v>53</v>
      </c>
    </row>
    <row r="10" spans="2:12" ht="15" customHeight="1" x14ac:dyDescent="0.2">
      <c r="B10" s="336" t="s">
        <v>165</v>
      </c>
      <c r="C10" s="327"/>
      <c r="D10" s="337"/>
      <c r="E10" s="174"/>
      <c r="F10" s="175"/>
      <c r="G10" s="175"/>
      <c r="H10" s="175"/>
      <c r="I10" s="175"/>
      <c r="J10" s="175"/>
      <c r="K10" s="175"/>
      <c r="L10" s="175"/>
    </row>
    <row r="11" spans="2:12" x14ac:dyDescent="0.2">
      <c r="B11" s="61"/>
      <c r="C11" s="334" t="s">
        <v>166</v>
      </c>
      <c r="D11" s="335"/>
      <c r="E11" s="176">
        <f>SUM(E12:E13)</f>
        <v>54724194.689999998</v>
      </c>
      <c r="F11" s="176">
        <f t="shared" ref="F11:L11" si="0">SUM(F12:F13)</f>
        <v>53059584.420000002</v>
      </c>
      <c r="G11" s="176">
        <f t="shared" si="0"/>
        <v>107783779.11</v>
      </c>
      <c r="H11" s="176">
        <f t="shared" si="0"/>
        <v>52569355.210000001</v>
      </c>
      <c r="I11" s="176">
        <f t="shared" si="0"/>
        <v>48226295.649999999</v>
      </c>
      <c r="J11" s="176">
        <f t="shared" si="0"/>
        <v>48226295.649999999</v>
      </c>
      <c r="K11" s="176">
        <f t="shared" si="0"/>
        <v>48226295.649999999</v>
      </c>
      <c r="L11" s="176">
        <f t="shared" si="0"/>
        <v>59557483.460000001</v>
      </c>
    </row>
    <row r="12" spans="2:12" x14ac:dyDescent="0.2">
      <c r="B12" s="61"/>
      <c r="C12" s="161"/>
      <c r="D12" s="62" t="s">
        <v>167</v>
      </c>
      <c r="E12" s="65">
        <v>0</v>
      </c>
      <c r="F12" s="65">
        <v>0</v>
      </c>
      <c r="G12" s="65">
        <f>+E12+F12</f>
        <v>0</v>
      </c>
      <c r="H12" s="65">
        <v>0</v>
      </c>
      <c r="I12" s="65">
        <v>0</v>
      </c>
      <c r="J12" s="65">
        <v>0</v>
      </c>
      <c r="K12" s="65">
        <v>0</v>
      </c>
      <c r="L12" s="65">
        <f t="shared" ref="L12:L39" si="1">+G12-I12</f>
        <v>0</v>
      </c>
    </row>
    <row r="13" spans="2:12" x14ac:dyDescent="0.2">
      <c r="B13" s="61"/>
      <c r="C13" s="161"/>
      <c r="D13" s="62" t="s">
        <v>168</v>
      </c>
      <c r="E13" s="65">
        <v>54724194.689999998</v>
      </c>
      <c r="F13" s="66">
        <v>53059584.420000002</v>
      </c>
      <c r="G13" s="65">
        <f>+E13+F13</f>
        <v>107783779.11</v>
      </c>
      <c r="H13" s="116">
        <v>52569355.210000001</v>
      </c>
      <c r="I13" s="66">
        <v>48226295.649999999</v>
      </c>
      <c r="J13" s="66">
        <v>48226295.649999999</v>
      </c>
      <c r="K13" s="66">
        <v>48226295.649999999</v>
      </c>
      <c r="L13" s="65">
        <f t="shared" si="1"/>
        <v>59557483.460000001</v>
      </c>
    </row>
    <row r="14" spans="2:12" x14ac:dyDescent="0.2">
      <c r="B14" s="61"/>
      <c r="C14" s="334" t="s">
        <v>169</v>
      </c>
      <c r="D14" s="335"/>
      <c r="E14" s="177">
        <f>SUM(E15:E22)</f>
        <v>0</v>
      </c>
      <c r="F14" s="177">
        <f>SUM(F15:F22)</f>
        <v>0</v>
      </c>
      <c r="G14" s="178"/>
      <c r="H14" s="177"/>
      <c r="I14" s="177">
        <f t="shared" ref="I14:K14" si="2">SUM(I15:I22)</f>
        <v>0</v>
      </c>
      <c r="J14" s="177"/>
      <c r="K14" s="177">
        <f t="shared" si="2"/>
        <v>0</v>
      </c>
      <c r="L14" s="178">
        <f t="shared" si="1"/>
        <v>0</v>
      </c>
    </row>
    <row r="15" spans="2:12" x14ac:dyDescent="0.2">
      <c r="B15" s="61"/>
      <c r="C15" s="161"/>
      <c r="D15" s="62" t="s">
        <v>170</v>
      </c>
      <c r="E15" s="174"/>
      <c r="F15" s="175"/>
      <c r="G15" s="175"/>
      <c r="H15" s="175"/>
      <c r="I15" s="175"/>
      <c r="J15" s="175"/>
      <c r="K15" s="175"/>
      <c r="L15" s="175">
        <f t="shared" si="1"/>
        <v>0</v>
      </c>
    </row>
    <row r="16" spans="2:12" x14ac:dyDescent="0.2">
      <c r="B16" s="61"/>
      <c r="C16" s="161"/>
      <c r="D16" s="62" t="s">
        <v>171</v>
      </c>
      <c r="E16" s="174"/>
      <c r="F16" s="175"/>
      <c r="G16" s="175"/>
      <c r="H16" s="175"/>
      <c r="I16" s="175"/>
      <c r="J16" s="175"/>
      <c r="K16" s="175"/>
      <c r="L16" s="175">
        <f t="shared" si="1"/>
        <v>0</v>
      </c>
    </row>
    <row r="17" spans="2:12" x14ac:dyDescent="0.2">
      <c r="B17" s="61"/>
      <c r="C17" s="161"/>
      <c r="D17" s="62" t="s">
        <v>172</v>
      </c>
      <c r="E17" s="174"/>
      <c r="F17" s="175"/>
      <c r="G17" s="175"/>
      <c r="H17" s="175"/>
      <c r="I17" s="175"/>
      <c r="J17" s="175"/>
      <c r="K17" s="175"/>
      <c r="L17" s="175">
        <f t="shared" si="1"/>
        <v>0</v>
      </c>
    </row>
    <row r="18" spans="2:12" x14ac:dyDescent="0.2">
      <c r="B18" s="61"/>
      <c r="C18" s="161"/>
      <c r="D18" s="62" t="s">
        <v>173</v>
      </c>
      <c r="E18" s="174"/>
      <c r="F18" s="175"/>
      <c r="G18" s="175"/>
      <c r="H18" s="175"/>
      <c r="I18" s="175"/>
      <c r="J18" s="175"/>
      <c r="K18" s="175"/>
      <c r="L18" s="175">
        <f t="shared" si="1"/>
        <v>0</v>
      </c>
    </row>
    <row r="19" spans="2:12" x14ac:dyDescent="0.2">
      <c r="B19" s="61"/>
      <c r="C19" s="161"/>
      <c r="D19" s="62" t="s">
        <v>174</v>
      </c>
      <c r="E19" s="174"/>
      <c r="F19" s="175"/>
      <c r="G19" s="175"/>
      <c r="H19" s="175"/>
      <c r="I19" s="175"/>
      <c r="J19" s="175"/>
      <c r="K19" s="175"/>
      <c r="L19" s="175">
        <f t="shared" si="1"/>
        <v>0</v>
      </c>
    </row>
    <row r="20" spans="2:12" x14ac:dyDescent="0.2">
      <c r="B20" s="61"/>
      <c r="C20" s="161"/>
      <c r="D20" s="62" t="s">
        <v>175</v>
      </c>
      <c r="E20" s="174"/>
      <c r="F20" s="175"/>
      <c r="G20" s="175"/>
      <c r="H20" s="175"/>
      <c r="I20" s="175"/>
      <c r="J20" s="175"/>
      <c r="K20" s="175"/>
      <c r="L20" s="175">
        <f t="shared" si="1"/>
        <v>0</v>
      </c>
    </row>
    <row r="21" spans="2:12" x14ac:dyDescent="0.2">
      <c r="B21" s="61"/>
      <c r="C21" s="161"/>
      <c r="D21" s="62" t="s">
        <v>176</v>
      </c>
      <c r="E21" s="174"/>
      <c r="F21" s="175"/>
      <c r="G21" s="175"/>
      <c r="H21" s="175"/>
      <c r="I21" s="175"/>
      <c r="J21" s="175"/>
      <c r="K21" s="175"/>
      <c r="L21" s="175">
        <f t="shared" si="1"/>
        <v>0</v>
      </c>
    </row>
    <row r="22" spans="2:12" x14ac:dyDescent="0.2">
      <c r="B22" s="61"/>
      <c r="C22" s="161"/>
      <c r="D22" s="62" t="s">
        <v>177</v>
      </c>
      <c r="E22" s="174"/>
      <c r="F22" s="175"/>
      <c r="G22" s="175"/>
      <c r="H22" s="175"/>
      <c r="I22" s="175"/>
      <c r="J22" s="175"/>
      <c r="K22" s="175"/>
      <c r="L22" s="175">
        <f t="shared" si="1"/>
        <v>0</v>
      </c>
    </row>
    <row r="23" spans="2:12" x14ac:dyDescent="0.2">
      <c r="B23" s="61"/>
      <c r="C23" s="334" t="s">
        <v>178</v>
      </c>
      <c r="D23" s="335"/>
      <c r="E23" s="177">
        <f>SUM(E24:E26)</f>
        <v>0</v>
      </c>
      <c r="F23" s="177"/>
      <c r="G23" s="178"/>
      <c r="H23" s="177"/>
      <c r="I23" s="177"/>
      <c r="J23" s="177"/>
      <c r="K23" s="177"/>
      <c r="L23" s="178">
        <f t="shared" si="1"/>
        <v>0</v>
      </c>
    </row>
    <row r="24" spans="2:12" x14ac:dyDescent="0.2">
      <c r="B24" s="61"/>
      <c r="C24" s="161"/>
      <c r="D24" s="62" t="s">
        <v>179</v>
      </c>
      <c r="E24" s="174"/>
      <c r="F24" s="175"/>
      <c r="G24" s="175"/>
      <c r="H24" s="175"/>
      <c r="I24" s="175"/>
      <c r="J24" s="175"/>
      <c r="K24" s="175"/>
      <c r="L24" s="175">
        <f t="shared" si="1"/>
        <v>0</v>
      </c>
    </row>
    <row r="25" spans="2:12" x14ac:dyDescent="0.2">
      <c r="B25" s="61"/>
      <c r="C25" s="161"/>
      <c r="D25" s="62" t="s">
        <v>180</v>
      </c>
      <c r="E25" s="174"/>
      <c r="F25" s="175"/>
      <c r="G25" s="175"/>
      <c r="H25" s="175"/>
      <c r="I25" s="175"/>
      <c r="J25" s="175"/>
      <c r="K25" s="175"/>
      <c r="L25" s="175">
        <f t="shared" si="1"/>
        <v>0</v>
      </c>
    </row>
    <row r="26" spans="2:12" x14ac:dyDescent="0.2">
      <c r="B26" s="61"/>
      <c r="C26" s="161"/>
      <c r="D26" s="62" t="s">
        <v>181</v>
      </c>
      <c r="E26" s="174"/>
      <c r="F26" s="175"/>
      <c r="G26" s="175"/>
      <c r="H26" s="175"/>
      <c r="I26" s="175"/>
      <c r="J26" s="175"/>
      <c r="K26" s="175"/>
      <c r="L26" s="175">
        <f t="shared" si="1"/>
        <v>0</v>
      </c>
    </row>
    <row r="27" spans="2:12" x14ac:dyDescent="0.2">
      <c r="B27" s="61"/>
      <c r="C27" s="334" t="s">
        <v>182</v>
      </c>
      <c r="D27" s="335"/>
      <c r="E27" s="177">
        <f>SUM(E28:E29)</f>
        <v>0</v>
      </c>
      <c r="F27" s="177"/>
      <c r="G27" s="178"/>
      <c r="H27" s="177"/>
      <c r="I27" s="177"/>
      <c r="J27" s="177"/>
      <c r="K27" s="177"/>
      <c r="L27" s="178">
        <f t="shared" si="1"/>
        <v>0</v>
      </c>
    </row>
    <row r="28" spans="2:12" x14ac:dyDescent="0.2">
      <c r="B28" s="61"/>
      <c r="C28" s="161"/>
      <c r="D28" s="62" t="s">
        <v>183</v>
      </c>
      <c r="E28" s="174"/>
      <c r="F28" s="175"/>
      <c r="G28" s="175"/>
      <c r="H28" s="175"/>
      <c r="I28" s="175"/>
      <c r="J28" s="175"/>
      <c r="K28" s="175"/>
      <c r="L28" s="175">
        <f t="shared" si="1"/>
        <v>0</v>
      </c>
    </row>
    <row r="29" spans="2:12" x14ac:dyDescent="0.2">
      <c r="B29" s="61"/>
      <c r="C29" s="161"/>
      <c r="D29" s="62" t="s">
        <v>184</v>
      </c>
      <c r="E29" s="174"/>
      <c r="F29" s="175"/>
      <c r="G29" s="175"/>
      <c r="H29" s="175"/>
      <c r="I29" s="175"/>
      <c r="J29" s="175"/>
      <c r="K29" s="175"/>
      <c r="L29" s="175">
        <f t="shared" si="1"/>
        <v>0</v>
      </c>
    </row>
    <row r="30" spans="2:12" x14ac:dyDescent="0.2">
      <c r="B30" s="61"/>
      <c r="C30" s="334" t="s">
        <v>185</v>
      </c>
      <c r="D30" s="335"/>
      <c r="E30" s="177">
        <f>SUM(E31:E34)</f>
        <v>0</v>
      </c>
      <c r="F30" s="177"/>
      <c r="G30" s="178"/>
      <c r="H30" s="177"/>
      <c r="I30" s="177"/>
      <c r="J30" s="177"/>
      <c r="K30" s="177"/>
      <c r="L30" s="178">
        <f t="shared" si="1"/>
        <v>0</v>
      </c>
    </row>
    <row r="31" spans="2:12" x14ac:dyDescent="0.2">
      <c r="B31" s="61"/>
      <c r="C31" s="161"/>
      <c r="D31" s="62" t="s">
        <v>186</v>
      </c>
      <c r="E31" s="174"/>
      <c r="F31" s="175"/>
      <c r="G31" s="175"/>
      <c r="H31" s="175"/>
      <c r="I31" s="175"/>
      <c r="J31" s="175"/>
      <c r="K31" s="175"/>
      <c r="L31" s="175">
        <f t="shared" si="1"/>
        <v>0</v>
      </c>
    </row>
    <row r="32" spans="2:12" x14ac:dyDescent="0.2">
      <c r="B32" s="61"/>
      <c r="C32" s="161"/>
      <c r="D32" s="62" t="s">
        <v>187</v>
      </c>
      <c r="E32" s="174"/>
      <c r="F32" s="175"/>
      <c r="G32" s="175"/>
      <c r="H32" s="175"/>
      <c r="I32" s="175"/>
      <c r="J32" s="175"/>
      <c r="K32" s="175"/>
      <c r="L32" s="175">
        <f t="shared" si="1"/>
        <v>0</v>
      </c>
    </row>
    <row r="33" spans="1:13" x14ac:dyDescent="0.2">
      <c r="B33" s="61"/>
      <c r="C33" s="161"/>
      <c r="D33" s="62" t="s">
        <v>188</v>
      </c>
      <c r="E33" s="174"/>
      <c r="F33" s="175"/>
      <c r="G33" s="175"/>
      <c r="H33" s="175"/>
      <c r="I33" s="175"/>
      <c r="J33" s="175"/>
      <c r="K33" s="175"/>
      <c r="L33" s="175">
        <f t="shared" si="1"/>
        <v>0</v>
      </c>
    </row>
    <row r="34" spans="1:13" x14ac:dyDescent="0.2">
      <c r="B34" s="61"/>
      <c r="C34" s="161"/>
      <c r="D34" s="62" t="s">
        <v>189</v>
      </c>
      <c r="E34" s="174"/>
      <c r="F34" s="175"/>
      <c r="G34" s="175"/>
      <c r="H34" s="175"/>
      <c r="I34" s="175"/>
      <c r="J34" s="175"/>
      <c r="K34" s="175"/>
      <c r="L34" s="175">
        <f t="shared" si="1"/>
        <v>0</v>
      </c>
    </row>
    <row r="35" spans="1:13" x14ac:dyDescent="0.2">
      <c r="B35" s="61"/>
      <c r="C35" s="334" t="s">
        <v>190</v>
      </c>
      <c r="D35" s="335"/>
      <c r="E35" s="177">
        <f>SUM(E36)</f>
        <v>0</v>
      </c>
      <c r="F35" s="177"/>
      <c r="G35" s="178"/>
      <c r="H35" s="177"/>
      <c r="I35" s="177"/>
      <c r="J35" s="177"/>
      <c r="K35" s="177"/>
      <c r="L35" s="178">
        <f t="shared" si="1"/>
        <v>0</v>
      </c>
    </row>
    <row r="36" spans="1:13" x14ac:dyDescent="0.2">
      <c r="B36" s="61"/>
      <c r="C36" s="161"/>
      <c r="D36" s="62" t="s">
        <v>191</v>
      </c>
      <c r="E36" s="174"/>
      <c r="F36" s="175"/>
      <c r="G36" s="175"/>
      <c r="H36" s="175"/>
      <c r="I36" s="175"/>
      <c r="J36" s="175"/>
      <c r="K36" s="175"/>
      <c r="L36" s="175">
        <f t="shared" si="1"/>
        <v>0</v>
      </c>
    </row>
    <row r="37" spans="1:13" ht="15" customHeight="1" x14ac:dyDescent="0.2">
      <c r="B37" s="336" t="s">
        <v>192</v>
      </c>
      <c r="C37" s="327"/>
      <c r="D37" s="337"/>
      <c r="E37" s="174"/>
      <c r="F37" s="175"/>
      <c r="G37" s="175"/>
      <c r="H37" s="175"/>
      <c r="I37" s="175"/>
      <c r="J37" s="175"/>
      <c r="K37" s="175"/>
      <c r="L37" s="175">
        <f t="shared" si="1"/>
        <v>0</v>
      </c>
    </row>
    <row r="38" spans="1:13" ht="15" customHeight="1" x14ac:dyDescent="0.2">
      <c r="B38" s="336" t="s">
        <v>193</v>
      </c>
      <c r="C38" s="327"/>
      <c r="D38" s="337"/>
      <c r="E38" s="174"/>
      <c r="F38" s="175"/>
      <c r="G38" s="175"/>
      <c r="H38" s="175"/>
      <c r="I38" s="175"/>
      <c r="J38" s="175"/>
      <c r="K38" s="175"/>
      <c r="L38" s="175">
        <f t="shared" si="1"/>
        <v>0</v>
      </c>
    </row>
    <row r="39" spans="1:13" ht="15.75" customHeight="1" x14ac:dyDescent="0.2">
      <c r="B39" s="336" t="s">
        <v>194</v>
      </c>
      <c r="C39" s="327"/>
      <c r="D39" s="337"/>
      <c r="E39" s="174"/>
      <c r="F39" s="175"/>
      <c r="G39" s="175"/>
      <c r="H39" s="175"/>
      <c r="I39" s="175"/>
      <c r="J39" s="175"/>
      <c r="K39" s="175"/>
      <c r="L39" s="175">
        <f t="shared" si="1"/>
        <v>0</v>
      </c>
    </row>
    <row r="40" spans="1:13" x14ac:dyDescent="0.2">
      <c r="B40" s="179"/>
      <c r="C40" s="180"/>
      <c r="D40" s="181"/>
      <c r="E40" s="182"/>
      <c r="F40" s="183"/>
      <c r="G40" s="183"/>
      <c r="H40" s="183"/>
      <c r="I40" s="183"/>
      <c r="J40" s="183"/>
      <c r="K40" s="183"/>
      <c r="L40" s="183"/>
    </row>
    <row r="41" spans="1:13" s="43" customFormat="1" ht="16.5" customHeight="1" x14ac:dyDescent="0.2">
      <c r="A41" s="42"/>
      <c r="B41" s="97"/>
      <c r="C41" s="338" t="s">
        <v>57</v>
      </c>
      <c r="D41" s="339"/>
      <c r="E41" s="184">
        <f>+E11+E14+E23+E27+E30+E35+E37+E38+E39</f>
        <v>54724194.689999998</v>
      </c>
      <c r="F41" s="184">
        <f t="shared" ref="F41:L41" si="3">+F11+F14+F23+F27+F30+F35+F37+F38+F39</f>
        <v>53059584.420000002</v>
      </c>
      <c r="G41" s="184">
        <f t="shared" si="3"/>
        <v>107783779.11</v>
      </c>
      <c r="H41" s="184">
        <f t="shared" si="3"/>
        <v>52569355.210000001</v>
      </c>
      <c r="I41" s="184">
        <f t="shared" si="3"/>
        <v>48226295.649999999</v>
      </c>
      <c r="J41" s="184">
        <f t="shared" si="3"/>
        <v>48226295.649999999</v>
      </c>
      <c r="K41" s="184">
        <f t="shared" si="3"/>
        <v>48226295.649999999</v>
      </c>
      <c r="L41" s="184">
        <f t="shared" si="3"/>
        <v>59557483.460000001</v>
      </c>
      <c r="M41" s="42"/>
    </row>
    <row r="42" spans="1:13" x14ac:dyDescent="0.2">
      <c r="B42" s="1"/>
      <c r="C42" s="1"/>
      <c r="D42" s="1"/>
      <c r="E42" s="1"/>
      <c r="F42" s="1"/>
      <c r="G42" s="1"/>
      <c r="H42" s="1"/>
      <c r="I42" s="1"/>
      <c r="J42" s="1"/>
      <c r="K42" s="1"/>
      <c r="L42" s="1"/>
    </row>
    <row r="43" spans="1:13" x14ac:dyDescent="0.2">
      <c r="B43" s="50" t="s">
        <v>36</v>
      </c>
      <c r="F43" s="1"/>
      <c r="G43" s="1"/>
      <c r="H43" s="1"/>
      <c r="I43" s="1"/>
      <c r="J43" s="1"/>
      <c r="K43" s="1"/>
      <c r="L43" s="1"/>
    </row>
    <row r="44" spans="1:13" x14ac:dyDescent="0.2">
      <c r="B44" s="50"/>
      <c r="F44" s="1"/>
      <c r="G44" s="1"/>
      <c r="H44" s="1"/>
      <c r="I44" s="1"/>
      <c r="J44" s="1"/>
      <c r="K44" s="1"/>
      <c r="L44" s="1"/>
    </row>
    <row r="45" spans="1:13" x14ac:dyDescent="0.2">
      <c r="B45" s="50"/>
      <c r="F45" s="1"/>
      <c r="G45" s="1"/>
      <c r="H45" s="1"/>
      <c r="I45" s="1"/>
      <c r="J45" s="1"/>
      <c r="K45" s="1"/>
      <c r="L45" s="1"/>
    </row>
    <row r="48" spans="1:13" x14ac:dyDescent="0.2">
      <c r="D48" s="53"/>
      <c r="G48" s="252"/>
      <c r="H48" s="252"/>
      <c r="I48" s="252"/>
      <c r="J48" s="252"/>
    </row>
    <row r="49" spans="4:12" x14ac:dyDescent="0.2">
      <c r="D49" s="54" t="s">
        <v>38</v>
      </c>
      <c r="G49" s="314" t="s">
        <v>39</v>
      </c>
      <c r="H49" s="314"/>
      <c r="I49" s="314"/>
      <c r="J49" s="314"/>
      <c r="K49" s="136"/>
      <c r="L49" s="136"/>
    </row>
    <row r="50" spans="4:12" x14ac:dyDescent="0.2">
      <c r="D50" s="54" t="s">
        <v>40</v>
      </c>
      <c r="G50" s="314" t="s">
        <v>414</v>
      </c>
      <c r="H50" s="314"/>
      <c r="I50" s="314"/>
      <c r="J50" s="314"/>
      <c r="K50" s="136"/>
      <c r="L50" s="136"/>
    </row>
  </sheetData>
  <mergeCells count="21">
    <mergeCell ref="C30:D30"/>
    <mergeCell ref="B1:L1"/>
    <mergeCell ref="B2:L2"/>
    <mergeCell ref="B3:L3"/>
    <mergeCell ref="E5:H5"/>
    <mergeCell ref="B7:D9"/>
    <mergeCell ref="E7:K7"/>
    <mergeCell ref="L7:L8"/>
    <mergeCell ref="B10:D10"/>
    <mergeCell ref="C11:D11"/>
    <mergeCell ref="C14:D14"/>
    <mergeCell ref="C23:D23"/>
    <mergeCell ref="C27:D27"/>
    <mergeCell ref="G49:J49"/>
    <mergeCell ref="G50:J50"/>
    <mergeCell ref="C35:D35"/>
    <mergeCell ref="B37:D37"/>
    <mergeCell ref="B38:D38"/>
    <mergeCell ref="B39:D39"/>
    <mergeCell ref="C41:D41"/>
    <mergeCell ref="G48:J48"/>
  </mergeCells>
  <printOptions horizontalCentered="1"/>
  <pageMargins left="0.70866141732283472" right="0.70866141732283472" top="0.74803149606299213" bottom="0.74803149606299213" header="0.31496062992125984" footer="0.31496062992125984"/>
  <pageSetup paperSize="9" scale="61" orientation="landscape" r:id="rId1"/>
  <headerFooter>
    <oddFooter>&amp;R1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EAI</vt:lpstr>
      <vt:lpstr>CAdmon</vt:lpstr>
      <vt:lpstr>CTG</vt:lpstr>
      <vt:lpstr>COG</vt:lpstr>
      <vt:lpstr>CFG</vt:lpstr>
      <vt:lpstr>EN</vt:lpstr>
      <vt:lpstr>ID</vt:lpstr>
      <vt:lpstr>IPF</vt:lpstr>
      <vt:lpstr>CPROG</vt:lpstr>
      <vt:lpstr>PYPI</vt:lpstr>
      <vt:lpstr>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2017-07-04T21:31:43Z</cp:lastPrinted>
  <dcterms:created xsi:type="dcterms:W3CDTF">2016-07-08T19:16:01Z</dcterms:created>
  <dcterms:modified xsi:type="dcterms:W3CDTF">2017-07-04T21:32:15Z</dcterms:modified>
</cp:coreProperties>
</file>