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LCG Y LDF\2016\IPRE\"/>
    </mc:Choice>
  </mc:AlternateContent>
  <bookViews>
    <workbookView xWindow="120" yWindow="75" windowWidth="21315" windowHeight="9270" activeTab="7"/>
  </bookViews>
  <sheets>
    <sheet name="EAI" sheetId="1" r:id="rId1"/>
    <sheet name="CAdmon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</sheets>
  <externalReferences>
    <externalReference r:id="rId12"/>
    <externalReference r:id="rId13"/>
  </externalReferences>
  <calcPr calcId="152511"/>
</workbook>
</file>

<file path=xl/calcChain.xml><?xml version="1.0" encoding="utf-8"?>
<calcChain xmlns="http://schemas.openxmlformats.org/spreadsheetml/2006/main">
  <c r="I18" i="1" l="1"/>
  <c r="J20" i="1"/>
  <c r="J21" i="1"/>
  <c r="J22" i="1"/>
  <c r="H18" i="1"/>
  <c r="F18" i="1"/>
  <c r="F37" i="4"/>
  <c r="K37" i="4" s="1"/>
  <c r="I30" i="4"/>
  <c r="G30" i="4"/>
  <c r="H12" i="4"/>
  <c r="I12" i="4"/>
  <c r="J12" i="4"/>
  <c r="G12" i="4"/>
  <c r="H41" i="11"/>
  <c r="G41" i="11"/>
  <c r="E41" i="11"/>
  <c r="Q39" i="10"/>
  <c r="P39" i="10"/>
  <c r="O39" i="10"/>
  <c r="Q38" i="10"/>
  <c r="P38" i="10"/>
  <c r="O38" i="10"/>
  <c r="Q37" i="10"/>
  <c r="P37" i="10"/>
  <c r="O37" i="10"/>
  <c r="Q36" i="10"/>
  <c r="P36" i="10"/>
  <c r="O36" i="10"/>
  <c r="N35" i="10"/>
  <c r="L35" i="10"/>
  <c r="O35" i="10" s="1"/>
  <c r="G35" i="10"/>
  <c r="E35" i="10"/>
  <c r="Q34" i="10"/>
  <c r="P34" i="10"/>
  <c r="O34" i="10"/>
  <c r="Q33" i="10"/>
  <c r="P33" i="10"/>
  <c r="O33" i="10"/>
  <c r="Q32" i="10"/>
  <c r="P32" i="10"/>
  <c r="O32" i="10"/>
  <c r="Q31" i="10"/>
  <c r="P31" i="10"/>
  <c r="O31" i="10"/>
  <c r="N30" i="10"/>
  <c r="L30" i="10"/>
  <c r="Q30" i="10" s="1"/>
  <c r="G30" i="10"/>
  <c r="E30" i="10"/>
  <c r="Q29" i="10"/>
  <c r="P29" i="10"/>
  <c r="O29" i="10"/>
  <c r="Q28" i="10"/>
  <c r="P28" i="10"/>
  <c r="O28" i="10"/>
  <c r="N27" i="10"/>
  <c r="L27" i="10"/>
  <c r="O27" i="10" s="1"/>
  <c r="G27" i="10"/>
  <c r="E27" i="10"/>
  <c r="Q26" i="10"/>
  <c r="P26" i="10"/>
  <c r="O26" i="10"/>
  <c r="Q25" i="10"/>
  <c r="P25" i="10"/>
  <c r="O25" i="10"/>
  <c r="Q24" i="10"/>
  <c r="P24" i="10"/>
  <c r="O24" i="10"/>
  <c r="N23" i="10"/>
  <c r="L23" i="10"/>
  <c r="O23" i="10" s="1"/>
  <c r="G23" i="10"/>
  <c r="E23" i="10"/>
  <c r="Q22" i="10"/>
  <c r="P22" i="10"/>
  <c r="O22" i="10"/>
  <c r="Q21" i="10"/>
  <c r="P21" i="10"/>
  <c r="O21" i="10"/>
  <c r="Q20" i="10"/>
  <c r="P20" i="10"/>
  <c r="O20" i="10"/>
  <c r="Q19" i="10"/>
  <c r="P19" i="10"/>
  <c r="O19" i="10"/>
  <c r="Q18" i="10"/>
  <c r="P18" i="10"/>
  <c r="O18" i="10"/>
  <c r="Q17" i="10"/>
  <c r="P17" i="10"/>
  <c r="O17" i="10"/>
  <c r="Q16" i="10"/>
  <c r="P16" i="10"/>
  <c r="O16" i="10"/>
  <c r="Q15" i="10"/>
  <c r="P15" i="10"/>
  <c r="O15" i="10"/>
  <c r="N14" i="10"/>
  <c r="L14" i="10"/>
  <c r="Q14" i="10" s="1"/>
  <c r="G14" i="10"/>
  <c r="E14" i="10"/>
  <c r="Q13" i="10"/>
  <c r="P13" i="10"/>
  <c r="O13" i="10"/>
  <c r="P12" i="10"/>
  <c r="J12" i="10"/>
  <c r="O12" i="10" s="1"/>
  <c r="O11" i="10" s="1"/>
  <c r="N11" i="10"/>
  <c r="M11" i="10"/>
  <c r="L11" i="10"/>
  <c r="K11" i="10"/>
  <c r="I11" i="10"/>
  <c r="H11" i="10"/>
  <c r="G11" i="10"/>
  <c r="L39" i="9"/>
  <c r="L38" i="9"/>
  <c r="L37" i="9"/>
  <c r="L36" i="9"/>
  <c r="L35" i="9"/>
  <c r="E35" i="9"/>
  <c r="L34" i="9"/>
  <c r="L33" i="9"/>
  <c r="L32" i="9"/>
  <c r="L31" i="9"/>
  <c r="L30" i="9"/>
  <c r="E30" i="9"/>
  <c r="L29" i="9"/>
  <c r="L28" i="9"/>
  <c r="L27" i="9"/>
  <c r="E27" i="9"/>
  <c r="L26" i="9"/>
  <c r="L25" i="9"/>
  <c r="L24" i="9"/>
  <c r="L23" i="9"/>
  <c r="E23" i="9"/>
  <c r="L22" i="9"/>
  <c r="L21" i="9"/>
  <c r="L20" i="9"/>
  <c r="L19" i="9"/>
  <c r="L18" i="9"/>
  <c r="L17" i="9"/>
  <c r="L16" i="9"/>
  <c r="L15" i="9"/>
  <c r="K14" i="9"/>
  <c r="I14" i="9"/>
  <c r="L14" i="9" s="1"/>
  <c r="F14" i="9"/>
  <c r="E14" i="9"/>
  <c r="L13" i="9"/>
  <c r="G12" i="9"/>
  <c r="G11" i="9" s="1"/>
  <c r="G41" i="9" s="1"/>
  <c r="K11" i="9"/>
  <c r="K41" i="9" s="1"/>
  <c r="J11" i="9"/>
  <c r="J41" i="9" s="1"/>
  <c r="I11" i="9"/>
  <c r="I41" i="9" s="1"/>
  <c r="H11" i="9"/>
  <c r="H41" i="9" s="1"/>
  <c r="F11" i="9"/>
  <c r="E11" i="9"/>
  <c r="F29" i="8"/>
  <c r="F33" i="8" s="1"/>
  <c r="E29" i="8"/>
  <c r="E33" i="8" s="1"/>
  <c r="D29" i="8"/>
  <c r="D33" i="8" s="1"/>
  <c r="F14" i="8"/>
  <c r="E14" i="8"/>
  <c r="D14" i="8"/>
  <c r="F13" i="8"/>
  <c r="E13" i="8"/>
  <c r="D13" i="8"/>
  <c r="D11" i="8" s="1"/>
  <c r="D17" i="8" s="1"/>
  <c r="D21" i="8" s="1"/>
  <c r="D25" i="8" s="1"/>
  <c r="F12" i="8"/>
  <c r="E12" i="8"/>
  <c r="E11" i="8" s="1"/>
  <c r="D12" i="8"/>
  <c r="F11" i="8"/>
  <c r="F17" i="8" s="1"/>
  <c r="F21" i="8" s="1"/>
  <c r="F25" i="8" s="1"/>
  <c r="E34" i="7"/>
  <c r="D34" i="7"/>
  <c r="E19" i="7"/>
  <c r="D19" i="7"/>
  <c r="D36" i="7" s="1"/>
  <c r="F31" i="6"/>
  <c r="D31" i="6"/>
  <c r="H31" i="6" s="1"/>
  <c r="H30" i="6"/>
  <c r="H29" i="6"/>
  <c r="H28" i="6"/>
  <c r="H27" i="6"/>
  <c r="H26" i="6"/>
  <c r="H25" i="6"/>
  <c r="H24" i="6"/>
  <c r="H23" i="6"/>
  <c r="F19" i="6"/>
  <c r="F33" i="6" s="1"/>
  <c r="D19" i="6"/>
  <c r="D33" i="6" s="1"/>
  <c r="H18" i="6"/>
  <c r="H17" i="6"/>
  <c r="H16" i="6"/>
  <c r="H15" i="6"/>
  <c r="H14" i="6"/>
  <c r="H13" i="6"/>
  <c r="H12" i="6"/>
  <c r="H11" i="6"/>
  <c r="H10" i="6"/>
  <c r="F45" i="5"/>
  <c r="K45" i="5" s="1"/>
  <c r="F44" i="5"/>
  <c r="K44" i="5" s="1"/>
  <c r="F43" i="5"/>
  <c r="K43" i="5" s="1"/>
  <c r="F42" i="5"/>
  <c r="K42" i="5" s="1"/>
  <c r="J41" i="5"/>
  <c r="H41" i="5"/>
  <c r="E41" i="5"/>
  <c r="D41" i="5"/>
  <c r="F39" i="5"/>
  <c r="K39" i="5" s="1"/>
  <c r="F38" i="5"/>
  <c r="K38" i="5" s="1"/>
  <c r="K37" i="5"/>
  <c r="F37" i="5"/>
  <c r="F36" i="5"/>
  <c r="K36" i="5" s="1"/>
  <c r="K35" i="5"/>
  <c r="F35" i="5"/>
  <c r="F34" i="5"/>
  <c r="K34" i="5" s="1"/>
  <c r="F33" i="5"/>
  <c r="K33" i="5" s="1"/>
  <c r="E32" i="5"/>
  <c r="F32" i="5" s="1"/>
  <c r="K32" i="5" s="1"/>
  <c r="F31" i="5"/>
  <c r="K31" i="5" s="1"/>
  <c r="J30" i="5"/>
  <c r="H30" i="5"/>
  <c r="E30" i="5"/>
  <c r="D30" i="5"/>
  <c r="F29" i="5"/>
  <c r="F28" i="5"/>
  <c r="K28" i="5" s="1"/>
  <c r="K27" i="5"/>
  <c r="F27" i="5"/>
  <c r="F26" i="5"/>
  <c r="K26" i="5" s="1"/>
  <c r="K25" i="5"/>
  <c r="F25" i="5"/>
  <c r="F24" i="5"/>
  <c r="K24" i="5" s="1"/>
  <c r="F23" i="5"/>
  <c r="K23" i="5" s="1"/>
  <c r="F22" i="5"/>
  <c r="K22" i="5" s="1"/>
  <c r="J21" i="5"/>
  <c r="J47" i="5" s="1"/>
  <c r="I21" i="5"/>
  <c r="I47" i="5" s="1"/>
  <c r="H21" i="5"/>
  <c r="H47" i="5" s="1"/>
  <c r="G21" i="5"/>
  <c r="G47" i="5" s="1"/>
  <c r="E21" i="5"/>
  <c r="D21" i="5"/>
  <c r="D47" i="5" s="1"/>
  <c r="F20" i="5"/>
  <c r="K19" i="5"/>
  <c r="F19" i="5"/>
  <c r="F18" i="5"/>
  <c r="K18" i="5" s="1"/>
  <c r="K17" i="5"/>
  <c r="F17" i="5"/>
  <c r="F16" i="5"/>
  <c r="K16" i="5" s="1"/>
  <c r="K15" i="5"/>
  <c r="F15" i="5"/>
  <c r="F14" i="5"/>
  <c r="K14" i="5" s="1"/>
  <c r="K13" i="5"/>
  <c r="F13" i="5"/>
  <c r="K12" i="5"/>
  <c r="K47" i="4"/>
  <c r="J47" i="4"/>
  <c r="H47" i="4"/>
  <c r="F47" i="4"/>
  <c r="E47" i="4"/>
  <c r="D47" i="4"/>
  <c r="F42" i="4"/>
  <c r="K42" i="4" s="1"/>
  <c r="E41" i="4"/>
  <c r="D41" i="4"/>
  <c r="F40" i="4"/>
  <c r="K40" i="4" s="1"/>
  <c r="F39" i="4"/>
  <c r="K39" i="4" s="1"/>
  <c r="F38" i="4"/>
  <c r="K38" i="4" s="1"/>
  <c r="F36" i="4"/>
  <c r="K36" i="4" s="1"/>
  <c r="F35" i="4"/>
  <c r="K35" i="4" s="1"/>
  <c r="F34" i="4"/>
  <c r="K34" i="4" s="1"/>
  <c r="F33" i="4"/>
  <c r="K33" i="4" s="1"/>
  <c r="J32" i="4"/>
  <c r="I32" i="4"/>
  <c r="H32" i="4"/>
  <c r="G32" i="4"/>
  <c r="E32" i="4"/>
  <c r="D32" i="4"/>
  <c r="K31" i="4"/>
  <c r="F31" i="4"/>
  <c r="J30" i="4"/>
  <c r="H30" i="4"/>
  <c r="E30" i="4"/>
  <c r="D30" i="4"/>
  <c r="F29" i="4"/>
  <c r="K29" i="4" s="1"/>
  <c r="F28" i="4"/>
  <c r="K28" i="4" s="1"/>
  <c r="F27" i="4"/>
  <c r="K27" i="4" s="1"/>
  <c r="F26" i="4"/>
  <c r="K26" i="4" s="1"/>
  <c r="F25" i="4"/>
  <c r="K25" i="4" s="1"/>
  <c r="F24" i="4"/>
  <c r="K24" i="4" s="1"/>
  <c r="F23" i="4"/>
  <c r="K23" i="4" s="1"/>
  <c r="F22" i="4"/>
  <c r="K22" i="4" s="1"/>
  <c r="F21" i="4"/>
  <c r="K21" i="4" s="1"/>
  <c r="F20" i="4"/>
  <c r="K20" i="4" s="1"/>
  <c r="F19" i="4"/>
  <c r="K19" i="4" s="1"/>
  <c r="F18" i="4"/>
  <c r="K18" i="4" s="1"/>
  <c r="F17" i="4"/>
  <c r="K17" i="4" s="1"/>
  <c r="J16" i="4"/>
  <c r="I16" i="4"/>
  <c r="H16" i="4"/>
  <c r="G16" i="4"/>
  <c r="E16" i="4"/>
  <c r="F16" i="4" s="1"/>
  <c r="D16" i="4"/>
  <c r="F15" i="4"/>
  <c r="K15" i="4" s="1"/>
  <c r="K14" i="4"/>
  <c r="F14" i="4"/>
  <c r="F13" i="4"/>
  <c r="K13" i="4" s="1"/>
  <c r="E12" i="4"/>
  <c r="D12" i="4"/>
  <c r="F11" i="4"/>
  <c r="K11" i="4" s="1"/>
  <c r="J10" i="4"/>
  <c r="I10" i="4"/>
  <c r="H10" i="4"/>
  <c r="G10" i="4"/>
  <c r="E10" i="4"/>
  <c r="F10" i="4" s="1"/>
  <c r="D10" i="4"/>
  <c r="J17" i="3"/>
  <c r="I17" i="3"/>
  <c r="H17" i="3"/>
  <c r="G17" i="3"/>
  <c r="E17" i="3"/>
  <c r="D17" i="3"/>
  <c r="D24" i="3" s="1"/>
  <c r="F15" i="3"/>
  <c r="K15" i="3" s="1"/>
  <c r="F13" i="3"/>
  <c r="K13" i="3" s="1"/>
  <c r="F11" i="3"/>
  <c r="F17" i="3" s="1"/>
  <c r="J22" i="2"/>
  <c r="I22" i="2"/>
  <c r="H22" i="2"/>
  <c r="G22" i="2"/>
  <c r="E22" i="2"/>
  <c r="D22" i="2"/>
  <c r="K20" i="2"/>
  <c r="F19" i="2"/>
  <c r="K19" i="2" s="1"/>
  <c r="K18" i="2"/>
  <c r="F18" i="2"/>
  <c r="F17" i="2"/>
  <c r="K17" i="2" s="1"/>
  <c r="K16" i="2"/>
  <c r="F16" i="2"/>
  <c r="F15" i="2"/>
  <c r="K15" i="2" s="1"/>
  <c r="F14" i="2"/>
  <c r="K14" i="2" s="1"/>
  <c r="F13" i="2"/>
  <c r="K13" i="2" s="1"/>
  <c r="F12" i="2"/>
  <c r="I57" i="1"/>
  <c r="H57" i="1"/>
  <c r="F57" i="1"/>
  <c r="E57" i="1"/>
  <c r="J40" i="1"/>
  <c r="G40" i="1"/>
  <c r="J39" i="1"/>
  <c r="G39" i="1"/>
  <c r="J38" i="1"/>
  <c r="G38" i="1"/>
  <c r="J37" i="1"/>
  <c r="G37" i="1"/>
  <c r="J36" i="1"/>
  <c r="G36" i="1"/>
  <c r="I35" i="1"/>
  <c r="H35" i="1"/>
  <c r="F35" i="1"/>
  <c r="E35" i="1"/>
  <c r="F28" i="1"/>
  <c r="J25" i="1"/>
  <c r="G25" i="1"/>
  <c r="J24" i="1"/>
  <c r="G24" i="1"/>
  <c r="J23" i="1"/>
  <c r="G23" i="1"/>
  <c r="J19" i="1"/>
  <c r="G19" i="1"/>
  <c r="G18" i="1"/>
  <c r="E18" i="1"/>
  <c r="E28" i="1" s="1"/>
  <c r="J16" i="1"/>
  <c r="G16" i="1"/>
  <c r="J15" i="1"/>
  <c r="I15" i="1"/>
  <c r="H15" i="1"/>
  <c r="G15" i="1"/>
  <c r="J14" i="1"/>
  <c r="J13" i="1"/>
  <c r="G13" i="1"/>
  <c r="J12" i="1"/>
  <c r="G12" i="1"/>
  <c r="J11" i="1"/>
  <c r="G11" i="1"/>
  <c r="J18" i="1" l="1"/>
  <c r="J57" i="1"/>
  <c r="D43" i="4"/>
  <c r="F30" i="4"/>
  <c r="K11" i="5"/>
  <c r="E36" i="7"/>
  <c r="E41" i="9"/>
  <c r="L12" i="9"/>
  <c r="L11" i="9" s="1"/>
  <c r="L41" i="9" s="1"/>
  <c r="P11" i="10"/>
  <c r="F22" i="2"/>
  <c r="E47" i="5"/>
  <c r="F30" i="5"/>
  <c r="K30" i="5" s="1"/>
  <c r="E17" i="8"/>
  <c r="E21" i="8" s="1"/>
  <c r="E25" i="8" s="1"/>
  <c r="F41" i="9"/>
  <c r="F41" i="5"/>
  <c r="K41" i="5" s="1"/>
  <c r="J11" i="10"/>
  <c r="Q11" i="10" s="1"/>
  <c r="I28" i="1"/>
  <c r="J28" i="1" s="1"/>
  <c r="H28" i="1"/>
  <c r="G28" i="1"/>
  <c r="J35" i="1"/>
  <c r="G57" i="1"/>
  <c r="F41" i="4"/>
  <c r="K41" i="4" s="1"/>
  <c r="F32" i="4"/>
  <c r="K32" i="4" s="1"/>
  <c r="K30" i="4"/>
  <c r="K16" i="4"/>
  <c r="J43" i="4"/>
  <c r="I43" i="4"/>
  <c r="H43" i="4"/>
  <c r="G43" i="4"/>
  <c r="F12" i="4"/>
  <c r="K12" i="4" s="1"/>
  <c r="K12" i="2"/>
  <c r="K22" i="2" s="1"/>
  <c r="P14" i="10"/>
  <c r="Q23" i="10"/>
  <c r="Q27" i="10"/>
  <c r="P30" i="10"/>
  <c r="Q35" i="10"/>
  <c r="Q12" i="10"/>
  <c r="O14" i="10"/>
  <c r="P23" i="10"/>
  <c r="P27" i="10"/>
  <c r="O30" i="10"/>
  <c r="P35" i="10"/>
  <c r="H19" i="6"/>
  <c r="H33" i="6" s="1"/>
  <c r="F21" i="5"/>
  <c r="K10" i="4"/>
  <c r="E43" i="4"/>
  <c r="K11" i="3"/>
  <c r="K17" i="3" s="1"/>
  <c r="G35" i="1"/>
  <c r="K43" i="4" l="1"/>
  <c r="F43" i="4"/>
  <c r="K21" i="5"/>
  <c r="K47" i="5" s="1"/>
  <c r="F47" i="5"/>
</calcChain>
</file>

<file path=xl/comments1.xml><?xml version="1.0" encoding="utf-8"?>
<comments xmlns="http://schemas.openxmlformats.org/spreadsheetml/2006/main">
  <authors>
    <author>DGCG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3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4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5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6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7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<sst xmlns="http://schemas.openxmlformats.org/spreadsheetml/2006/main" count="434" uniqueCount="245">
  <si>
    <t>ESTADO ANALÍTICO DE INGRESOS</t>
  </si>
  <si>
    <t>POR FUENTE DE FINANCIAMIENTO Y FUENTE DE FINANCIAMIENTO/RUBRO</t>
  </si>
  <si>
    <t xml:space="preserve">Ente Público:      </t>
  </si>
  <si>
    <t>UNIVERSIDAD TECNOLÓGICA DEL NORTE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</si>
  <si>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</si>
  <si>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</si>
  <si>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</si>
  <si>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</si>
  <si>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</si>
  <si>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</si>
  <si>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</si>
  <si>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</si>
  <si>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</si>
  <si>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</si>
  <si>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</si>
  <si>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</si>
  <si>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</si>
  <si>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</si>
  <si>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</si>
  <si>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</si>
  <si>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</si>
  <si>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</si>
  <si>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</si>
  <si>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</si>
  <si>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</si>
  <si>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</si>
  <si>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</si>
  <si>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</si>
  <si>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</si>
  <si>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</si>
  <si>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</si>
  <si>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</si>
  <si>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</si>
  <si>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</si>
  <si>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</si>
  <si>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Ing. Por venta de vienes y servicios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</si>
  <si>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</si>
  <si>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</si>
  <si>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DR. FERNANDO GUTIÉRREZ GODINEZ</t>
  </si>
  <si>
    <t>C.P. LOTH MARIANO PÉREZ CAMACHO</t>
  </si>
  <si>
    <t>RECTOR</t>
  </si>
  <si>
    <t>DIRECTOR DE ADMINISTRACIÓN Y FINANZAS</t>
  </si>
  <si>
    <t>ESTADO ANALÍTICO DEL EJERCICIO DEL PRESUPUESTO DE EGRESOS</t>
  </si>
  <si>
    <t>CLASIFICACIÓN ADMINISTRATIVA</t>
  </si>
  <si>
    <t>Ente Público:</t>
  </si>
  <si>
    <t>Concepto</t>
  </si>
  <si>
    <t>Egresos</t>
  </si>
  <si>
    <t>Subejercicio</t>
  </si>
  <si>
    <t>Aprobado</t>
  </si>
  <si>
    <t>Ampliaciones/ (Reducciones)</t>
  </si>
  <si>
    <t>Comprometido</t>
  </si>
  <si>
    <t>Ejercido</t>
  </si>
  <si>
    <t>Pagado</t>
  </si>
  <si>
    <t>3 = (1 + 2 )</t>
  </si>
  <si>
    <t>6 = ( 3 - 5 )</t>
  </si>
  <si>
    <t xml:space="preserve">DIRECCIÓN GENERAL </t>
  </si>
  <si>
    <t>COORDINACIÓN ADMINISTRATIVA</t>
  </si>
  <si>
    <t>COORDINACIÓN ACADEMICA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</si>
  <si>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</si>
  <si>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</si>
  <si>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</si>
  <si>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</si>
  <si>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</si>
  <si>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</si>
  <si>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__________________________________________</t>
  </si>
  <si>
    <t>CLASIFICACIÓN POR OBJETO DEL GASTO (CAPÍTULO Y CONCEPTO)</t>
  </si>
  <si>
    <t>Servicios Personales</t>
  </si>
  <si>
    <t>Remuneraciones al Personal de Carácter Transitorio</t>
  </si>
  <si>
    <t>Materiales y Suministros</t>
  </si>
  <si>
    <t>Mat, útiles y equipos menores tecno info</t>
  </si>
  <si>
    <t>Combustibles, Lubricantes y Aditivos</t>
  </si>
  <si>
    <t>Herramientas menores</t>
  </si>
  <si>
    <t>Servicios Generales</t>
  </si>
  <si>
    <t>Arrendamiento de maquinaria</t>
  </si>
  <si>
    <t>Servicios de contabilidad</t>
  </si>
  <si>
    <t>Serv. De diseño, arq, ingeniería y acts relac</t>
  </si>
  <si>
    <t>Serv. Prof., científicos y tecnicos integrales</t>
  </si>
  <si>
    <t>Servicios financieros y bancarios</t>
  </si>
  <si>
    <t>Seguros</t>
  </si>
  <si>
    <t>Servicios Básicos</t>
  </si>
  <si>
    <t>Servicios de Comunicación Social</t>
  </si>
  <si>
    <t>De Transporte y Viáticos</t>
  </si>
  <si>
    <t>Servicios Oficiales</t>
  </si>
  <si>
    <t>Mantenimiento de Inmueble</t>
  </si>
  <si>
    <t>Impuesto sobre nómina</t>
  </si>
  <si>
    <t>Otros Servicios Generales</t>
  </si>
  <si>
    <t>Subsidios y Subvenciones</t>
  </si>
  <si>
    <t>Bienes Muebles, Inmuebles e Intangibles</t>
  </si>
  <si>
    <t>Mobiliario y equipo de administración</t>
  </si>
  <si>
    <t>Equipo de Cómputo y Tecnología de la Informac</t>
  </si>
  <si>
    <t>mobiliario y equipo educacional y recreativo</t>
  </si>
  <si>
    <t>Cámaras Fotográficas y de Video</t>
  </si>
  <si>
    <t>Maquinaria y otros equipos y herramientas</t>
  </si>
  <si>
    <t>Maquinaria y equipo Agropecuario</t>
  </si>
  <si>
    <t>Equipo de Comunicación y Telecomunicación</t>
  </si>
  <si>
    <t>Provisiones para contingencias y otraas Erogaciones</t>
  </si>
  <si>
    <t>Inversiones Financieras y otras Provisiones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</si>
  <si>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</si>
  <si>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</si>
  <si>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</si>
  <si>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</si>
  <si>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</si>
  <si>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</si>
  <si>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</si>
  <si>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</si>
  <si>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</si>
  <si>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</si>
  <si>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</si>
  <si>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</si>
  <si>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</si>
  <si>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</si>
  <si>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</si>
  <si>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</si>
  <si>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</si>
  <si>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</si>
  <si>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</si>
  <si>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</si>
  <si>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</si>
  <si>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</si>
  <si>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</si>
  <si>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</si>
  <si>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</si>
  <si>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</si>
  <si>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</si>
  <si>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</si>
  <si>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</si>
  <si>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</si>
  <si>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</si>
  <si>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</si>
  <si>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</si>
  <si>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</si>
  <si>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</si>
  <si>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</si>
  <si>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</si>
  <si>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</si>
  <si>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</si>
  <si>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</si>
  <si>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</si>
  <si>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</si>
  <si>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</si>
  <si>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</si>
  <si>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</si>
  <si>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</si>
  <si>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Total de Intereses de Créditos Bancarios</t>
  </si>
  <si>
    <t>Total de Intereses de Otros Instrumentos de Deuda</t>
  </si>
  <si>
    <t>INDICADORES DE POSTURA FISCAL</t>
  </si>
  <si>
    <t>Ente Público:     UNIVERSIDAD TECNOLÓGICA DEL NORTE DE GUANAJUATO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</si>
  <si>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</si>
  <si>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</si>
  <si>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</si>
  <si>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</si>
  <si>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</si>
  <si>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</si>
  <si>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</si>
  <si>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</si>
  <si>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</si>
  <si>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</si>
  <si>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</si>
  <si>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</si>
  <si>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</si>
  <si>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</si>
  <si>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</si>
  <si>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</si>
  <si>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</si>
  <si>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______________________________________</t>
  </si>
  <si>
    <t>DIRECTOR DE ADMINISTRACIÓN Y FINANAZAS</t>
  </si>
  <si>
    <t>GASTO POR CATEGORIA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</si>
  <si>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</si>
  <si>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</si>
  <si>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</si>
  <si>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</si>
  <si>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</si>
  <si>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</si>
  <si>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</si>
  <si>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</si>
  <si>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</si>
  <si>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</si>
  <si>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</si>
  <si>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</si>
  <si>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</si>
  <si>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</si>
  <si>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</si>
  <si>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</si>
  <si>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</si>
  <si>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</si>
  <si>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</si>
  <si>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</si>
  <si>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</si>
  <si>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</si>
  <si>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</si>
  <si>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</si>
  <si>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</si>
  <si>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</si>
  <si>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</si>
  <si>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</si>
  <si>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</si>
  <si>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</si>
  <si>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 Y PROYECTOS DE INVERSIÓN</t>
  </si>
  <si>
    <t>Tipo de Programas y Proyectos</t>
  </si>
  <si>
    <t>Programa o Proyecto</t>
  </si>
  <si>
    <t>UR</t>
  </si>
  <si>
    <t>% Avance Financiero</t>
  </si>
  <si>
    <t>Denominación</t>
  </si>
  <si>
    <t>Devengado/ Aprobado</t>
  </si>
  <si>
    <t>Devengado/ Modificado</t>
  </si>
  <si>
    <t>5/1</t>
  </si>
  <si>
    <t>5/3</t>
  </si>
  <si>
    <t>ADMINISTRACION</t>
  </si>
  <si>
    <t>G0101</t>
  </si>
  <si>
    <t>GESTION</t>
  </si>
  <si>
    <t>0101</t>
  </si>
  <si>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</si>
  <si>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</si>
  <si>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</si>
  <si>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</si>
  <si>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</si>
  <si>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</si>
  <si>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</si>
  <si>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</si>
  <si>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</si>
  <si>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</si>
  <si>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</si>
  <si>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</si>
  <si>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</si>
  <si>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</si>
  <si>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</si>
  <si>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</si>
  <si>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</si>
  <si>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</si>
  <si>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</si>
  <si>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</si>
  <si>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</si>
  <si>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</si>
  <si>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</si>
  <si>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</si>
  <si>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</si>
  <si>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</si>
  <si>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</si>
  <si>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</si>
  <si>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Del 1 de Enero al 31 de Marzo de 2016</t>
  </si>
  <si>
    <t>Del 1 de Enero al 31 de marzo de 2016</t>
  </si>
  <si>
    <t>Del 01 de Enero al 31 de Marzo de  2016</t>
  </si>
  <si>
    <t>Del 01 de Enero al 31 de Marzo de 2016</t>
  </si>
  <si>
    <t>Del 01 Enero al 31 de Marzo del 2016</t>
  </si>
  <si>
    <t>Vehículos y equipos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</si>
</sst>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sz val="9"/>
      <color rgb="FF00000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</cellStyleXfs>
  <cellXfs count="344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3" applyFont="1" applyFill="1"/>
    <xf numFmtId="0" fontId="4" fillId="2" borderId="0" xfId="3" applyFont="1" applyFill="1" applyBorder="1"/>
    <xf numFmtId="0" fontId="2" fillId="2" borderId="0" xfId="0" applyFont="1" applyFill="1" applyBorder="1"/>
    <xf numFmtId="0" fontId="4" fillId="2" borderId="0" xfId="3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0" xfId="3" applyFont="1" applyFill="1" applyAlignment="1">
      <alignment horizontal="center"/>
    </xf>
    <xf numFmtId="0" fontId="4" fillId="2" borderId="0" xfId="3" applyFont="1" applyFill="1" applyAlignment="1"/>
    <xf numFmtId="37" fontId="3" fillId="3" borderId="2" xfId="3" applyNumberFormat="1" applyFont="1" applyFill="1" applyBorder="1" applyAlignment="1">
      <alignment horizontal="center" vertical="center"/>
    </xf>
    <xf numFmtId="37" fontId="3" fillId="3" borderId="2" xfId="3" applyNumberFormat="1" applyFont="1" applyFill="1" applyBorder="1" applyAlignment="1">
      <alignment horizontal="center" wrapText="1"/>
    </xf>
    <xf numFmtId="0" fontId="2" fillId="2" borderId="0" xfId="3" applyFont="1" applyFill="1"/>
    <xf numFmtId="0" fontId="5" fillId="2" borderId="3" xfId="3" applyFont="1" applyFill="1" applyBorder="1"/>
    <xf numFmtId="0" fontId="5" fillId="2" borderId="4" xfId="3" applyFont="1" applyFill="1" applyBorder="1"/>
    <xf numFmtId="0" fontId="5" fillId="2" borderId="5" xfId="3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3" applyFont="1" applyFill="1" applyBorder="1" applyAlignment="1">
      <alignment horizontal="center" vertical="center"/>
    </xf>
    <xf numFmtId="0" fontId="7" fillId="2" borderId="0" xfId="3" applyFont="1" applyFill="1"/>
    <xf numFmtId="0" fontId="5" fillId="2" borderId="10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3" applyFont="1" applyFill="1" applyBorder="1" applyAlignment="1">
      <alignment horizontal="centerContinuous"/>
    </xf>
    <xf numFmtId="0" fontId="7" fillId="2" borderId="14" xfId="3" applyFont="1" applyFill="1" applyBorder="1" applyAlignment="1">
      <alignment horizontal="centerContinuous"/>
    </xf>
    <xf numFmtId="0" fontId="7" fillId="2" borderId="15" xfId="3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10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7" fillId="2" borderId="7" xfId="3" applyFont="1" applyFill="1" applyBorder="1" applyAlignment="1">
      <alignment horizontal="left"/>
    </xf>
    <xf numFmtId="0" fontId="7" fillId="2" borderId="0" xfId="3" applyFont="1" applyFill="1" applyBorder="1" applyAlignment="1">
      <alignment horizontal="left"/>
    </xf>
    <xf numFmtId="0" fontId="7" fillId="2" borderId="7" xfId="3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3" applyFont="1" applyFill="1" applyBorder="1" applyAlignment="1">
      <alignment horizontal="center" vertical="center"/>
    </xf>
    <xf numFmtId="0" fontId="11" fillId="2" borderId="13" xfId="3" applyFont="1" applyFill="1" applyBorder="1" applyAlignment="1">
      <alignment horizontal="centerContinuous"/>
    </xf>
    <xf numFmtId="0" fontId="11" fillId="2" borderId="14" xfId="3" applyFont="1" applyFill="1" applyBorder="1" applyAlignment="1">
      <alignment horizontal="centerContinuous"/>
    </xf>
    <xf numFmtId="0" fontId="11" fillId="2" borderId="15" xfId="3" applyFont="1" applyFill="1" applyBorder="1" applyAlignment="1">
      <alignment horizontal="left" wrapText="1" indent="1"/>
    </xf>
    <xf numFmtId="43" fontId="12" fillId="2" borderId="2" xfId="1" applyFont="1" applyFill="1" applyBorder="1" applyAlignment="1">
      <alignment vertical="center" wrapText="1"/>
    </xf>
    <xf numFmtId="43" fontId="12" fillId="2" borderId="9" xfId="1" applyFont="1" applyFill="1" applyBorder="1" applyAlignment="1">
      <alignment vertical="center" wrapText="1"/>
    </xf>
    <xf numFmtId="0" fontId="13" fillId="2" borderId="0" xfId="0" applyFont="1" applyFill="1"/>
    <xf numFmtId="0" fontId="13" fillId="0" borderId="0" xfId="0" applyFont="1"/>
    <xf numFmtId="43" fontId="14" fillId="2" borderId="4" xfId="1" applyFont="1" applyFill="1" applyBorder="1" applyAlignment="1">
      <alignment vertical="top" wrapText="1"/>
    </xf>
    <xf numFmtId="0" fontId="2" fillId="0" borderId="1" xfId="0" applyFont="1" applyBorder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16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16" fillId="0" borderId="0" xfId="0" applyFont="1" applyAlignment="1"/>
    <xf numFmtId="0" fontId="3" fillId="3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9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justify" vertical="top" wrapText="1"/>
    </xf>
    <xf numFmtId="0" fontId="2" fillId="2" borderId="10" xfId="0" applyFont="1" applyFill="1" applyBorder="1" applyAlignment="1">
      <alignment horizontal="justify" vertical="top" wrapText="1"/>
    </xf>
    <xf numFmtId="0" fontId="2" fillId="2" borderId="11" xfId="0" applyFont="1" applyFill="1" applyBorder="1" applyAlignment="1">
      <alignment horizontal="justify" vertical="top" wrapText="1"/>
    </xf>
    <xf numFmtId="43" fontId="2" fillId="2" borderId="12" xfId="1" applyFont="1" applyFill="1" applyBorder="1" applyAlignment="1">
      <alignment horizontal="justify" vertical="top" wrapText="1"/>
    </xf>
    <xf numFmtId="0" fontId="4" fillId="2" borderId="10" xfId="0" applyFont="1" applyFill="1" applyBorder="1" applyAlignment="1">
      <alignment horizontal="justify" vertical="top" wrapText="1"/>
    </xf>
    <xf numFmtId="0" fontId="4" fillId="2" borderId="11" xfId="0" applyFont="1" applyFill="1" applyBorder="1" applyAlignment="1">
      <alignment horizontal="justify" vertical="top" wrapText="1"/>
    </xf>
    <xf numFmtId="43" fontId="4" fillId="2" borderId="12" xfId="1" applyFont="1" applyFill="1" applyBorder="1" applyAlignment="1">
      <alignment horizontal="right" vertical="top" wrapText="1"/>
    </xf>
    <xf numFmtId="0" fontId="2" fillId="2" borderId="1" xfId="0" applyFont="1" applyFill="1" applyBorder="1"/>
    <xf numFmtId="0" fontId="2" fillId="2" borderId="3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43" fontId="2" fillId="2" borderId="6" xfId="1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43" fontId="2" fillId="2" borderId="12" xfId="1" applyFont="1" applyFill="1" applyBorder="1" applyAlignment="1">
      <alignment horizontal="justify" vertical="center" wrapText="1"/>
    </xf>
    <xf numFmtId="43" fontId="4" fillId="2" borderId="12" xfId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43" fontId="4" fillId="2" borderId="9" xfId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justify" vertical="center" wrapText="1"/>
    </xf>
    <xf numFmtId="43" fontId="4" fillId="2" borderId="2" xfId="1" applyFont="1" applyFill="1" applyBorder="1" applyAlignment="1">
      <alignment vertical="center" wrapText="1"/>
    </xf>
    <xf numFmtId="0" fontId="8" fillId="0" borderId="0" xfId="0" applyFont="1" applyFill="1" applyBorder="1"/>
    <xf numFmtId="0" fontId="8" fillId="0" borderId="0" xfId="0" applyFont="1" applyFill="1"/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4" fillId="2" borderId="9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justify" vertical="top"/>
    </xf>
    <xf numFmtId="0" fontId="2" fillId="2" borderId="9" xfId="0" applyFont="1" applyFill="1" applyBorder="1" applyAlignment="1">
      <alignment horizontal="right" vertical="top" wrapText="1"/>
    </xf>
    <xf numFmtId="43" fontId="4" fillId="2" borderId="9" xfId="1" applyFont="1" applyFill="1" applyBorder="1" applyAlignment="1">
      <alignment horizontal="right" vertical="top"/>
    </xf>
    <xf numFmtId="0" fontId="4" fillId="2" borderId="0" xfId="0" applyFont="1" applyFill="1" applyAlignment="1">
      <alignment vertical="top"/>
    </xf>
    <xf numFmtId="4" fontId="4" fillId="2" borderId="9" xfId="0" applyNumberFormat="1" applyFont="1" applyFill="1" applyBorder="1" applyAlignment="1">
      <alignment horizontal="right" vertical="top" wrapText="1"/>
    </xf>
    <xf numFmtId="4" fontId="4" fillId="2" borderId="9" xfId="1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2" fillId="2" borderId="9" xfId="0" applyFont="1" applyFill="1" applyBorder="1" applyAlignment="1">
      <alignment horizontal="right" vertical="top"/>
    </xf>
    <xf numFmtId="4" fontId="2" fillId="2" borderId="9" xfId="0" applyNumberFormat="1" applyFont="1" applyFill="1" applyBorder="1" applyAlignment="1">
      <alignment horizontal="right" vertical="top"/>
    </xf>
    <xf numFmtId="4" fontId="2" fillId="2" borderId="9" xfId="0" applyNumberFormat="1" applyFont="1" applyFill="1" applyBorder="1" applyAlignment="1">
      <alignment horizontal="right" vertical="top" wrapText="1"/>
    </xf>
    <xf numFmtId="43" fontId="2" fillId="2" borderId="9" xfId="1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vertical="top"/>
    </xf>
    <xf numFmtId="43" fontId="2" fillId="2" borderId="12" xfId="1" applyFont="1" applyFill="1" applyBorder="1" applyAlignment="1">
      <alignment horizontal="right" vertical="top"/>
    </xf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vertical="top"/>
    </xf>
    <xf numFmtId="43" fontId="4" fillId="2" borderId="12" xfId="1" applyFont="1" applyFill="1" applyBorder="1" applyAlignment="1">
      <alignment horizontal="right" vertical="top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2" borderId="0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3" fillId="4" borderId="2" xfId="0" applyFont="1" applyFill="1" applyBorder="1" applyAlignment="1">
      <alignment horizontal="center"/>
    </xf>
    <xf numFmtId="0" fontId="2" fillId="2" borderId="2" xfId="0" applyFont="1" applyFill="1" applyBorder="1"/>
    <xf numFmtId="0" fontId="23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0" fontId="2" fillId="2" borderId="18" xfId="0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right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4" fillId="2" borderId="28" xfId="0" applyFont="1" applyFill="1" applyBorder="1" applyAlignment="1">
      <alignment horizontal="justify" vertical="center" wrapText="1"/>
    </xf>
    <xf numFmtId="0" fontId="2" fillId="2" borderId="29" xfId="0" applyFont="1" applyFill="1" applyBorder="1" applyAlignment="1">
      <alignment horizontal="right" vertical="center" wrapText="1"/>
    </xf>
    <xf numFmtId="0" fontId="2" fillId="2" borderId="30" xfId="0" applyFont="1" applyFill="1" applyBorder="1" applyAlignment="1">
      <alignment horizontal="right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justify" vertical="center" wrapText="1"/>
    </xf>
    <xf numFmtId="0" fontId="2" fillId="2" borderId="21" xfId="0" applyFont="1" applyFill="1" applyBorder="1" applyAlignment="1">
      <alignment horizontal="justify" vertical="center" wrapText="1"/>
    </xf>
    <xf numFmtId="0" fontId="2" fillId="2" borderId="22" xfId="0" applyFont="1" applyFill="1" applyBorder="1" applyAlignment="1">
      <alignment horizontal="justify" vertical="center" wrapText="1"/>
    </xf>
    <xf numFmtId="0" fontId="2" fillId="2" borderId="23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4" fillId="2" borderId="25" xfId="0" applyFont="1" applyFill="1" applyBorder="1" applyAlignment="1">
      <alignment horizontal="justify" vertical="center" wrapText="1"/>
    </xf>
    <xf numFmtId="0" fontId="4" fillId="2" borderId="26" xfId="0" applyFont="1" applyFill="1" applyBorder="1" applyAlignment="1">
      <alignment horizontal="justify" vertical="center" wrapText="1"/>
    </xf>
    <xf numFmtId="0" fontId="4" fillId="2" borderId="29" xfId="0" applyFont="1" applyFill="1" applyBorder="1" applyAlignment="1">
      <alignment horizontal="right" vertical="center" wrapText="1"/>
    </xf>
    <xf numFmtId="0" fontId="4" fillId="2" borderId="30" xfId="0" applyFont="1" applyFill="1" applyBorder="1" applyAlignment="1">
      <alignment horizontal="right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18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8" fillId="2" borderId="0" xfId="0" applyFont="1" applyFill="1"/>
    <xf numFmtId="0" fontId="8" fillId="2" borderId="1" xfId="0" applyFont="1" applyFill="1" applyBorder="1"/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43" fontId="4" fillId="2" borderId="8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/>
    <xf numFmtId="0" fontId="2" fillId="0" borderId="9" xfId="0" applyFont="1" applyBorder="1"/>
    <xf numFmtId="43" fontId="4" fillId="2" borderId="9" xfId="0" applyNumberFormat="1" applyFont="1" applyFill="1" applyBorder="1" applyAlignment="1">
      <alignment horizontal="right" vertical="center" wrapText="1"/>
    </xf>
    <xf numFmtId="9" fontId="2" fillId="2" borderId="9" xfId="2" applyFont="1" applyFill="1" applyBorder="1"/>
    <xf numFmtId="9" fontId="2" fillId="0" borderId="9" xfId="2" applyFont="1" applyBorder="1"/>
    <xf numFmtId="49" fontId="2" fillId="2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/>
    <xf numFmtId="0" fontId="3" fillId="3" borderId="6" xfId="5" applyFont="1" applyFill="1" applyBorder="1" applyAlignment="1">
      <alignment horizontal="center" vertical="center" wrapText="1"/>
    </xf>
    <xf numFmtId="0" fontId="3" fillId="3" borderId="2" xfId="5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4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43" fontId="4" fillId="2" borderId="7" xfId="0" applyNumberFormat="1" applyFont="1" applyFill="1" applyBorder="1" applyAlignment="1">
      <alignment horizontal="right" vertical="center" wrapText="1"/>
    </xf>
    <xf numFmtId="43" fontId="4" fillId="2" borderId="0" xfId="0" applyNumberFormat="1" applyFont="1" applyFill="1" applyBorder="1" applyAlignment="1">
      <alignment horizontal="right" vertical="center" wrapText="1"/>
    </xf>
    <xf numFmtId="0" fontId="2" fillId="0" borderId="8" xfId="0" applyFont="1" applyBorder="1"/>
    <xf numFmtId="43" fontId="2" fillId="2" borderId="7" xfId="1" applyFont="1" applyFill="1" applyBorder="1" applyAlignment="1">
      <alignment horizontal="right" vertical="top" wrapText="1"/>
    </xf>
    <xf numFmtId="43" fontId="2" fillId="2" borderId="0" xfId="1" applyFont="1" applyFill="1" applyBorder="1" applyAlignment="1">
      <alignment horizontal="right" vertical="top" wrapText="1"/>
    </xf>
    <xf numFmtId="43" fontId="2" fillId="2" borderId="8" xfId="1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1" xfId="0" applyFont="1" applyBorder="1"/>
    <xf numFmtId="0" fontId="4" fillId="2" borderId="12" xfId="0" applyFont="1" applyFill="1" applyBorder="1"/>
    <xf numFmtId="0" fontId="4" fillId="0" borderId="10" xfId="0" applyFont="1" applyBorder="1"/>
    <xf numFmtId="0" fontId="4" fillId="0" borderId="12" xfId="0" applyFont="1" applyBorder="1"/>
    <xf numFmtId="0" fontId="4" fillId="0" borderId="1" xfId="0" applyFont="1" applyBorder="1"/>
    <xf numFmtId="0" fontId="4" fillId="0" borderId="2" xfId="0" applyFont="1" applyBorder="1"/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37" fontId="3" fillId="3" borderId="2" xfId="3" applyNumberFormat="1" applyFont="1" applyFill="1" applyBorder="1" applyAlignment="1">
      <alignment horizontal="center" vertical="center"/>
    </xf>
    <xf numFmtId="37" fontId="3" fillId="3" borderId="2" xfId="3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3" fontId="6" fillId="2" borderId="6" xfId="1" applyFont="1" applyFill="1" applyBorder="1" applyAlignment="1">
      <alignment horizontal="right" vertical="center" wrapText="1"/>
    </xf>
    <xf numFmtId="43" fontId="6" fillId="2" borderId="12" xfId="1" applyFont="1" applyFill="1" applyBorder="1" applyAlignment="1">
      <alignment horizontal="righ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43" fontId="12" fillId="2" borderId="6" xfId="1" applyFont="1" applyFill="1" applyBorder="1" applyAlignment="1">
      <alignment horizontal="right" vertical="center" wrapText="1"/>
    </xf>
    <xf numFmtId="43" fontId="12" fillId="2" borderId="12" xfId="1" applyFont="1" applyFill="1" applyBorder="1" applyAlignment="1">
      <alignment horizontal="right" vertical="center" wrapText="1"/>
    </xf>
    <xf numFmtId="43" fontId="15" fillId="0" borderId="13" xfId="1" applyFont="1" applyBorder="1" applyAlignment="1">
      <alignment horizontal="center" vertical="top" wrapText="1"/>
    </xf>
    <xf numFmtId="43" fontId="15" fillId="0" borderId="15" xfId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2" xfId="4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2" fillId="2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top" wrapText="1" indent="1"/>
    </xf>
    <xf numFmtId="0" fontId="2" fillId="2" borderId="21" xfId="0" applyFont="1" applyFill="1" applyBorder="1" applyAlignment="1">
      <alignment horizontal="left" vertical="top" wrapText="1" inden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4" fillId="2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 indent="3"/>
    </xf>
    <xf numFmtId="0" fontId="4" fillId="2" borderId="15" xfId="0" applyFont="1" applyFill="1" applyBorder="1" applyAlignment="1">
      <alignment horizontal="left" vertical="center" wrapText="1" indent="3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9" fontId="4" fillId="2" borderId="13" xfId="2" applyFont="1" applyFill="1" applyBorder="1" applyAlignment="1">
      <alignment horizontal="center"/>
    </xf>
    <xf numFmtId="9" fontId="4" fillId="2" borderId="15" xfId="2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" xfId="5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3" fillId="3" borderId="13" xfId="5" applyFont="1" applyFill="1" applyBorder="1" applyAlignment="1">
      <alignment horizontal="center" vertical="center" wrapText="1"/>
    </xf>
    <xf numFmtId="0" fontId="3" fillId="3" borderId="15" xfId="5" applyFont="1" applyFill="1" applyBorder="1" applyAlignment="1">
      <alignment horizontal="center" vertical="center" wrapText="1"/>
    </xf>
    <xf numFmtId="0" fontId="3" fillId="3" borderId="6" xfId="5" applyFont="1" applyFill="1" applyBorder="1" applyAlignment="1">
      <alignment horizontal="center" vertical="center" wrapText="1"/>
    </xf>
    <xf numFmtId="0" fontId="3" fillId="3" borderId="9" xfId="5" applyFont="1" applyFill="1" applyBorder="1" applyAlignment="1">
      <alignment horizontal="center" vertical="center" wrapText="1"/>
    </xf>
    <xf numFmtId="0" fontId="3" fillId="3" borderId="12" xfId="5" applyFont="1" applyFill="1" applyBorder="1" applyAlignment="1">
      <alignment horizontal="center" vertical="center" wrapText="1"/>
    </xf>
  </cellXfs>
  <cellStyles count="6">
    <cellStyle name="Millares" xfId="1" builtinId="3"/>
    <cellStyle name="Normal" xfId="0" builtinId="0"/>
    <cellStyle name="Normal 2" xfId="4"/>
    <cellStyle name="Normal 9" xfId="3"/>
    <cellStyle name="Normal_141008Reportes Cuadros Institucionales-sectorialesADV" xfId="5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66712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418147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3152775</xdr:colOff>
      <xdr:row>19</xdr:row>
      <xdr:rowOff>47625</xdr:rowOff>
    </xdr:from>
    <xdr:ext cx="1750287" cy="468013"/>
    <xdr:sp macro="" textlink="">
      <xdr:nvSpPr>
        <xdr:cNvPr id="2" name="1 Rectángulo"/>
        <xdr:cNvSpPr/>
      </xdr:nvSpPr>
      <xdr:spPr>
        <a:xfrm>
          <a:off x="6858000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FORMES%202016/ESTADOS%20FINANCIEROS%202016/INFORMES%202016/ESTADOS%20FINANCIEROS%202016/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 refreshError="1"/>
      <sheetData sheetId="1" refreshError="1"/>
      <sheetData sheetId="2">
        <row r="22">
          <cell r="D22">
            <v>54724194.689999998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view="pageLayout" topLeftCell="A66" zoomScaleNormal="100" workbookViewId="0">
      <selection activeCell="O15" sqref="O15"/>
    </sheetView>
  </sheetViews>
  <sheetFormatPr baseColWidth="10" defaultRowHeight="12.75" x14ac:dyDescent="0.2"/>
  <cols>
    <col min="1" max="1" width="1.140625" style="1" customWidth="1"/>
    <col min="2" max="3" width="3.7109375" style="2" customWidth="1"/>
    <col min="4" max="4" width="46.42578125" style="2" customWidth="1"/>
    <col min="5" max="10" width="15.7109375" style="2" customWidth="1"/>
    <col min="11" max="11" width="2" style="1" customWidth="1"/>
    <col min="12" max="16384" width="11.42578125" style="2"/>
  </cols>
  <sheetData>
    <row r="1" spans="1:11" x14ac:dyDescent="0.2">
      <c r="B1" s="228" t="s">
        <v>0</v>
      </c>
      <c r="C1" s="228"/>
      <c r="D1" s="228"/>
      <c r="E1" s="228"/>
      <c r="F1" s="228"/>
      <c r="G1" s="228"/>
      <c r="H1" s="228"/>
      <c r="I1" s="228"/>
      <c r="J1" s="228"/>
    </row>
    <row r="2" spans="1:11" x14ac:dyDescent="0.2">
      <c r="B2" s="3"/>
      <c r="C2" s="3"/>
      <c r="D2" s="228" t="s">
        <v>1</v>
      </c>
      <c r="E2" s="228"/>
      <c r="F2" s="228"/>
      <c r="G2" s="228"/>
      <c r="H2" s="228"/>
      <c r="I2" s="228"/>
      <c r="J2" s="228"/>
    </row>
    <row r="3" spans="1:11" x14ac:dyDescent="0.2">
      <c r="B3" s="228" t="s">
        <v>239</v>
      </c>
      <c r="C3" s="228"/>
      <c r="D3" s="228"/>
      <c r="E3" s="228"/>
      <c r="F3" s="228"/>
      <c r="G3" s="228"/>
      <c r="H3" s="228"/>
      <c r="I3" s="228"/>
      <c r="J3" s="228"/>
    </row>
    <row r="4" spans="1:11" s="1" customForma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1" s="1" customFormat="1" x14ac:dyDescent="0.2">
      <c r="A5" s="4"/>
      <c r="B5" s="8"/>
      <c r="D5" s="9" t="s">
        <v>2</v>
      </c>
      <c r="E5" s="229" t="s">
        <v>3</v>
      </c>
      <c r="F5" s="229"/>
      <c r="G5" s="229"/>
      <c r="H5" s="229"/>
      <c r="I5" s="229"/>
      <c r="J5" s="229"/>
      <c r="K5" s="229"/>
    </row>
    <row r="6" spans="1:11" s="1" customFormat="1" x14ac:dyDescent="0.2">
      <c r="A6" s="4"/>
      <c r="B6" s="4"/>
      <c r="C6" s="4"/>
      <c r="D6" s="4"/>
      <c r="F6" s="10"/>
      <c r="G6" s="10"/>
      <c r="H6" s="10"/>
      <c r="I6" s="10"/>
      <c r="J6" s="10"/>
    </row>
    <row r="7" spans="1:11" x14ac:dyDescent="0.2">
      <c r="A7" s="11"/>
      <c r="B7" s="230" t="s">
        <v>4</v>
      </c>
      <c r="C7" s="230"/>
      <c r="D7" s="230"/>
      <c r="E7" s="230" t="s">
        <v>5</v>
      </c>
      <c r="F7" s="230"/>
      <c r="G7" s="230"/>
      <c r="H7" s="230"/>
      <c r="I7" s="230"/>
      <c r="J7" s="231" t="s">
        <v>6</v>
      </c>
    </row>
    <row r="8" spans="1:11" ht="25.5" x14ac:dyDescent="0.2">
      <c r="A8" s="4"/>
      <c r="B8" s="230"/>
      <c r="C8" s="230"/>
      <c r="D8" s="230"/>
      <c r="E8" s="12" t="s">
        <v>7</v>
      </c>
      <c r="F8" s="13" t="s">
        <v>8</v>
      </c>
      <c r="G8" s="12" t="s">
        <v>9</v>
      </c>
      <c r="H8" s="12" t="s">
        <v>10</v>
      </c>
      <c r="I8" s="12" t="s">
        <v>11</v>
      </c>
      <c r="J8" s="231"/>
    </row>
    <row r="9" spans="1:11" x14ac:dyDescent="0.2">
      <c r="A9" s="4"/>
      <c r="B9" s="230"/>
      <c r="C9" s="230"/>
      <c r="D9" s="230"/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</row>
    <row r="10" spans="1:11" x14ac:dyDescent="0.2">
      <c r="A10" s="14"/>
      <c r="B10" s="15"/>
      <c r="C10" s="16"/>
      <c r="D10" s="17"/>
      <c r="E10" s="18"/>
      <c r="F10" s="19"/>
      <c r="G10" s="19"/>
      <c r="H10" s="19"/>
      <c r="I10" s="19"/>
      <c r="J10" s="19"/>
    </row>
    <row r="11" spans="1:11" x14ac:dyDescent="0.2">
      <c r="A11" s="14"/>
      <c r="B11" s="234" t="s">
        <v>18</v>
      </c>
      <c r="C11" s="232"/>
      <c r="D11" s="233"/>
      <c r="E11" s="20">
        <v>0</v>
      </c>
      <c r="F11" s="20">
        <v>0</v>
      </c>
      <c r="G11" s="20">
        <f>+E11+F11</f>
        <v>0</v>
      </c>
      <c r="H11" s="20">
        <v>0</v>
      </c>
      <c r="I11" s="20">
        <v>0</v>
      </c>
      <c r="J11" s="20">
        <f>+I11-E11</f>
        <v>0</v>
      </c>
    </row>
    <row r="12" spans="1:11" x14ac:dyDescent="0.2">
      <c r="A12" s="14"/>
      <c r="B12" s="234" t="s">
        <v>19</v>
      </c>
      <c r="C12" s="232"/>
      <c r="D12" s="233"/>
      <c r="E12" s="20">
        <v>0</v>
      </c>
      <c r="F12" s="20">
        <v>0</v>
      </c>
      <c r="G12" s="20">
        <f t="shared" ref="G12:G13" si="0">+E12+F12</f>
        <v>0</v>
      </c>
      <c r="H12" s="20">
        <v>0</v>
      </c>
      <c r="I12" s="20">
        <v>0</v>
      </c>
      <c r="J12" s="20">
        <f t="shared" ref="J12:J13" si="1">+I12-E12</f>
        <v>0</v>
      </c>
    </row>
    <row r="13" spans="1:11" x14ac:dyDescent="0.2">
      <c r="A13" s="14"/>
      <c r="B13" s="234" t="s">
        <v>20</v>
      </c>
      <c r="C13" s="232"/>
      <c r="D13" s="233"/>
      <c r="E13" s="20">
        <v>0</v>
      </c>
      <c r="F13" s="20">
        <v>0</v>
      </c>
      <c r="G13" s="20">
        <f t="shared" si="0"/>
        <v>0</v>
      </c>
      <c r="H13" s="20">
        <v>0</v>
      </c>
      <c r="I13" s="20">
        <v>0</v>
      </c>
      <c r="J13" s="20">
        <f t="shared" si="1"/>
        <v>0</v>
      </c>
    </row>
    <row r="14" spans="1:11" x14ac:dyDescent="0.2">
      <c r="A14" s="14"/>
      <c r="B14" s="234" t="s">
        <v>21</v>
      </c>
      <c r="C14" s="232"/>
      <c r="D14" s="233"/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f>+I14-E14</f>
        <v>0</v>
      </c>
    </row>
    <row r="15" spans="1:11" x14ac:dyDescent="0.2">
      <c r="A15" s="14"/>
      <c r="B15" s="234" t="s">
        <v>22</v>
      </c>
      <c r="C15" s="232"/>
      <c r="D15" s="233"/>
      <c r="E15" s="20">
        <v>6351899</v>
      </c>
      <c r="F15" s="20">
        <v>0</v>
      </c>
      <c r="G15" s="20">
        <f>+E15+F15</f>
        <v>6351899</v>
      </c>
      <c r="H15" s="20">
        <f>H16</f>
        <v>895132.89</v>
      </c>
      <c r="I15" s="20">
        <f>I16</f>
        <v>895132.89</v>
      </c>
      <c r="J15" s="20">
        <f>I15-E15</f>
        <v>-5456766.1100000003</v>
      </c>
    </row>
    <row r="16" spans="1:11" x14ac:dyDescent="0.2">
      <c r="A16" s="14"/>
      <c r="B16" s="21"/>
      <c r="C16" s="232" t="s">
        <v>23</v>
      </c>
      <c r="D16" s="233"/>
      <c r="E16" s="20">
        <v>6351899</v>
      </c>
      <c r="F16" s="20">
        <v>0</v>
      </c>
      <c r="G16" s="20">
        <f>+E16+F16</f>
        <v>6351899</v>
      </c>
      <c r="H16" s="20">
        <v>895132.89</v>
      </c>
      <c r="I16" s="20">
        <v>895132.89</v>
      </c>
      <c r="J16" s="20">
        <f>I16-E16</f>
        <v>-5456766.1100000003</v>
      </c>
    </row>
    <row r="17" spans="1:10" x14ac:dyDescent="0.2">
      <c r="A17" s="14"/>
      <c r="B17" s="21"/>
      <c r="C17" s="232" t="s">
        <v>24</v>
      </c>
      <c r="D17" s="233"/>
      <c r="E17" s="20"/>
      <c r="F17" s="20"/>
      <c r="G17" s="20"/>
      <c r="H17" s="20"/>
      <c r="I17" s="20"/>
      <c r="J17" s="20"/>
    </row>
    <row r="18" spans="1:10" x14ac:dyDescent="0.2">
      <c r="A18" s="14"/>
      <c r="B18" s="234" t="s">
        <v>25</v>
      </c>
      <c r="C18" s="232"/>
      <c r="D18" s="233"/>
      <c r="E18" s="20">
        <f>E19</f>
        <v>374000</v>
      </c>
      <c r="F18" s="20">
        <f>F19+F20+F21</f>
        <v>5694759.46</v>
      </c>
      <c r="G18" s="20">
        <f>+E18+F18</f>
        <v>6068759.46</v>
      </c>
      <c r="H18" s="20">
        <f>H19+H21</f>
        <v>3649905.75</v>
      </c>
      <c r="I18" s="20">
        <f>I19+I21</f>
        <v>3649905.75</v>
      </c>
      <c r="J18" s="20">
        <f>I18-E18</f>
        <v>3275905.75</v>
      </c>
    </row>
    <row r="19" spans="1:10" x14ac:dyDescent="0.2">
      <c r="A19" s="14"/>
      <c r="B19" s="21"/>
      <c r="C19" s="232" t="s">
        <v>23</v>
      </c>
      <c r="D19" s="233"/>
      <c r="E19" s="20">
        <v>374000</v>
      </c>
      <c r="F19" s="20">
        <v>0</v>
      </c>
      <c r="G19" s="20">
        <f>+E19+F19</f>
        <v>374000</v>
      </c>
      <c r="H19" s="20">
        <v>97690.46</v>
      </c>
      <c r="I19" s="20">
        <v>97690.46</v>
      </c>
      <c r="J19" s="20">
        <f>I19-E19</f>
        <v>-276309.53999999998</v>
      </c>
    </row>
    <row r="20" spans="1:10" x14ac:dyDescent="0.2">
      <c r="A20" s="14"/>
      <c r="B20" s="21"/>
      <c r="C20" s="232" t="s">
        <v>24</v>
      </c>
      <c r="D20" s="233"/>
      <c r="E20" s="20"/>
      <c r="F20" s="20">
        <v>0</v>
      </c>
      <c r="G20" s="20"/>
      <c r="H20" s="20">
        <v>0</v>
      </c>
      <c r="I20" s="20">
        <v>0</v>
      </c>
      <c r="J20" s="20">
        <f t="shared" ref="J20:J22" si="2">I20-E20</f>
        <v>0</v>
      </c>
    </row>
    <row r="21" spans="1:10" x14ac:dyDescent="0.2">
      <c r="A21" s="14"/>
      <c r="B21" s="21"/>
      <c r="C21" s="232" t="s">
        <v>26</v>
      </c>
      <c r="D21" s="233"/>
      <c r="E21" s="20"/>
      <c r="F21" s="20">
        <v>5694759.46</v>
      </c>
      <c r="G21" s="20"/>
      <c r="H21" s="20">
        <v>3552215.29</v>
      </c>
      <c r="I21" s="20">
        <v>3552215.29</v>
      </c>
      <c r="J21" s="20">
        <f t="shared" si="2"/>
        <v>3552215.29</v>
      </c>
    </row>
    <row r="22" spans="1:10" x14ac:dyDescent="0.2">
      <c r="A22" s="14"/>
      <c r="B22" s="21"/>
      <c r="C22" s="232" t="s">
        <v>27</v>
      </c>
      <c r="D22" s="233"/>
      <c r="E22" s="20"/>
      <c r="F22" s="20"/>
      <c r="G22" s="20"/>
      <c r="H22" s="20"/>
      <c r="I22" s="20"/>
      <c r="J22" s="20">
        <f t="shared" si="2"/>
        <v>0</v>
      </c>
    </row>
    <row r="23" spans="1:10" x14ac:dyDescent="0.2">
      <c r="A23" s="14"/>
      <c r="B23" s="234" t="s">
        <v>28</v>
      </c>
      <c r="C23" s="232"/>
      <c r="D23" s="233"/>
      <c r="E23" s="20">
        <v>978000</v>
      </c>
      <c r="F23" s="20">
        <v>0</v>
      </c>
      <c r="G23" s="20">
        <f>+E23+F23</f>
        <v>978000</v>
      </c>
      <c r="H23" s="20">
        <v>73537.88</v>
      </c>
      <c r="I23" s="20">
        <v>73537.88</v>
      </c>
      <c r="J23" s="20">
        <f>I23-E23</f>
        <v>-904462.12</v>
      </c>
    </row>
    <row r="24" spans="1:10" x14ac:dyDescent="0.2">
      <c r="A24" s="14"/>
      <c r="B24" s="234" t="s">
        <v>29</v>
      </c>
      <c r="C24" s="232"/>
      <c r="D24" s="233"/>
      <c r="E24" s="20"/>
      <c r="F24" s="20">
        <v>11404528.6</v>
      </c>
      <c r="G24" s="20">
        <f>+E24+F24</f>
        <v>11404528.6</v>
      </c>
      <c r="H24" s="20">
        <v>10793619.550000001</v>
      </c>
      <c r="I24" s="20">
        <v>10793619.550000001</v>
      </c>
      <c r="J24" s="20">
        <f>I24-E24</f>
        <v>10793619.550000001</v>
      </c>
    </row>
    <row r="25" spans="1:10" x14ac:dyDescent="0.2">
      <c r="A25" s="22"/>
      <c r="B25" s="234" t="s">
        <v>30</v>
      </c>
      <c r="C25" s="232"/>
      <c r="D25" s="233"/>
      <c r="E25" s="20">
        <v>47020295.689999998</v>
      </c>
      <c r="F25" s="20">
        <v>315505.56</v>
      </c>
      <c r="G25" s="20">
        <f>+E25+F25</f>
        <v>47335801.25</v>
      </c>
      <c r="H25" s="20">
        <v>10471783.41</v>
      </c>
      <c r="I25" s="20">
        <v>10471783.41</v>
      </c>
      <c r="J25" s="20">
        <f>I25-E25</f>
        <v>-36548512.280000001</v>
      </c>
    </row>
    <row r="26" spans="1:10" x14ac:dyDescent="0.2">
      <c r="A26" s="14"/>
      <c r="B26" s="234" t="s">
        <v>31</v>
      </c>
      <c r="C26" s="232"/>
      <c r="D26" s="233"/>
      <c r="E26" s="20"/>
      <c r="F26" s="20"/>
      <c r="G26" s="20"/>
      <c r="H26" s="20"/>
      <c r="I26" s="20"/>
      <c r="J26" s="20"/>
    </row>
    <row r="27" spans="1:10" x14ac:dyDescent="0.2">
      <c r="A27" s="14"/>
      <c r="B27" s="23"/>
      <c r="C27" s="24"/>
      <c r="D27" s="25"/>
      <c r="E27" s="26"/>
      <c r="F27" s="27"/>
      <c r="G27" s="27"/>
      <c r="H27" s="27"/>
      <c r="I27" s="27"/>
      <c r="J27" s="27"/>
    </row>
    <row r="28" spans="1:10" x14ac:dyDescent="0.2">
      <c r="A28" s="4"/>
      <c r="B28" s="28"/>
      <c r="C28" s="29"/>
      <c r="D28" s="30" t="s">
        <v>32</v>
      </c>
      <c r="E28" s="20">
        <f>SUM(E11+E12+E13+E14+E15+E18+E23+E24+E25+E26)</f>
        <v>54724194.689999998</v>
      </c>
      <c r="F28" s="20">
        <f>SUM(F11+F12+F13+F14+F15+F18+F23+F24+F25+F26)</f>
        <v>17414793.619999997</v>
      </c>
      <c r="G28" s="20">
        <f>SUM(G11+G12+G13+G14+G15+G18+G23+G24+G25+G26)</f>
        <v>72138988.310000002</v>
      </c>
      <c r="H28" s="20">
        <f>SUM(H11+H12+H13+H14+H15+H18+H23+H24+H25+H26)</f>
        <v>25883979.48</v>
      </c>
      <c r="I28" s="20">
        <f>SUM(I11+I12+I13+I14+I15+I18+I23+I24+I25+I26)</f>
        <v>25883979.48</v>
      </c>
      <c r="J28" s="235">
        <f>IF(I28&gt;E28,I28-E28,0)</f>
        <v>0</v>
      </c>
    </row>
    <row r="29" spans="1:10" x14ac:dyDescent="0.2">
      <c r="A29" s="14"/>
      <c r="B29" s="31"/>
      <c r="C29" s="31"/>
      <c r="D29" s="31"/>
      <c r="E29" s="32"/>
      <c r="F29" s="32"/>
      <c r="G29" s="32"/>
      <c r="H29" s="237" t="s">
        <v>33</v>
      </c>
      <c r="I29" s="238"/>
      <c r="J29" s="236"/>
    </row>
    <row r="30" spans="1:10" x14ac:dyDescent="0.2">
      <c r="A30" s="4"/>
      <c r="B30" s="4"/>
      <c r="C30" s="4"/>
      <c r="D30" s="4"/>
      <c r="E30" s="10"/>
      <c r="F30" s="10"/>
      <c r="G30" s="10"/>
      <c r="H30" s="10"/>
      <c r="I30" s="10"/>
      <c r="J30" s="10"/>
    </row>
    <row r="31" spans="1:10" x14ac:dyDescent="0.2">
      <c r="A31" s="4"/>
      <c r="B31" s="231" t="s">
        <v>34</v>
      </c>
      <c r="C31" s="231"/>
      <c r="D31" s="231"/>
      <c r="E31" s="230" t="s">
        <v>5</v>
      </c>
      <c r="F31" s="230"/>
      <c r="G31" s="230"/>
      <c r="H31" s="230"/>
      <c r="I31" s="230"/>
      <c r="J31" s="231" t="s">
        <v>6</v>
      </c>
    </row>
    <row r="32" spans="1:10" ht="25.5" x14ac:dyDescent="0.2">
      <c r="A32" s="4"/>
      <c r="B32" s="231"/>
      <c r="C32" s="231"/>
      <c r="D32" s="231"/>
      <c r="E32" s="12" t="s">
        <v>7</v>
      </c>
      <c r="F32" s="13" t="s">
        <v>8</v>
      </c>
      <c r="G32" s="12" t="s">
        <v>9</v>
      </c>
      <c r="H32" s="12" t="s">
        <v>10</v>
      </c>
      <c r="I32" s="12" t="s">
        <v>11</v>
      </c>
      <c r="J32" s="231"/>
    </row>
    <row r="33" spans="1:10" x14ac:dyDescent="0.2">
      <c r="A33" s="4"/>
      <c r="B33" s="231"/>
      <c r="C33" s="231"/>
      <c r="D33" s="231"/>
      <c r="E33" s="12" t="s">
        <v>12</v>
      </c>
      <c r="F33" s="12" t="s">
        <v>13</v>
      </c>
      <c r="G33" s="12" t="s">
        <v>14</v>
      </c>
      <c r="H33" s="12" t="s">
        <v>15</v>
      </c>
      <c r="I33" s="12" t="s">
        <v>16</v>
      </c>
      <c r="J33" s="12" t="s">
        <v>17</v>
      </c>
    </row>
    <row r="34" spans="1:10" x14ac:dyDescent="0.2">
      <c r="A34" s="14"/>
      <c r="B34" s="15"/>
      <c r="C34" s="16"/>
      <c r="D34" s="17"/>
      <c r="E34" s="19"/>
      <c r="F34" s="19"/>
      <c r="G34" s="19"/>
      <c r="H34" s="19"/>
      <c r="I34" s="19"/>
      <c r="J34" s="19"/>
    </row>
    <row r="35" spans="1:10" x14ac:dyDescent="0.2">
      <c r="A35" s="14"/>
      <c r="B35" s="239"/>
      <c r="C35" s="240"/>
      <c r="D35" s="241"/>
      <c r="E35" s="33">
        <f t="shared" ref="E35:J35" si="3">+E36+E37+E38+E39+E40+E43+E46+E47</f>
        <v>54724194.689999998</v>
      </c>
      <c r="F35" s="33">
        <f t="shared" si="3"/>
        <v>17414793.619999997</v>
      </c>
      <c r="G35" s="33">
        <f t="shared" si="3"/>
        <v>72138988.310000002</v>
      </c>
      <c r="H35" s="33">
        <f t="shared" si="3"/>
        <v>25883979.48</v>
      </c>
      <c r="I35" s="33">
        <f t="shared" si="3"/>
        <v>25883979.48</v>
      </c>
      <c r="J35" s="33">
        <f t="shared" si="3"/>
        <v>-28840215.210000001</v>
      </c>
    </row>
    <row r="36" spans="1:10" x14ac:dyDescent="0.2">
      <c r="A36" s="14"/>
      <c r="B36" s="239" t="s">
        <v>22</v>
      </c>
      <c r="C36" s="240"/>
      <c r="D36" s="241"/>
      <c r="E36" s="20">
        <v>6351899</v>
      </c>
      <c r="F36" s="20">
        <v>0</v>
      </c>
      <c r="G36" s="20">
        <f>+E36+F36</f>
        <v>6351899</v>
      </c>
      <c r="H36" s="20">
        <v>895132.89</v>
      </c>
      <c r="I36" s="20">
        <v>895132.89</v>
      </c>
      <c r="J36" s="20">
        <f>+I36-E36</f>
        <v>-5456766.1100000003</v>
      </c>
    </row>
    <row r="37" spans="1:10" x14ac:dyDescent="0.2">
      <c r="A37" s="14"/>
      <c r="B37" s="239" t="s">
        <v>25</v>
      </c>
      <c r="C37" s="240"/>
      <c r="D37" s="241"/>
      <c r="E37" s="20">
        <v>374000</v>
      </c>
      <c r="F37" s="20">
        <v>7810880.0599999996</v>
      </c>
      <c r="G37" s="20">
        <f t="shared" ref="G37:G40" si="4">+E37+F37</f>
        <v>8184880.0599999996</v>
      </c>
      <c r="H37" s="20">
        <v>5155117.3</v>
      </c>
      <c r="I37" s="20">
        <v>5155117.3</v>
      </c>
      <c r="J37" s="20">
        <f t="shared" ref="J37:J40" si="5">+I37-E37</f>
        <v>4781117.3</v>
      </c>
    </row>
    <row r="38" spans="1:10" x14ac:dyDescent="0.2">
      <c r="A38" s="14"/>
      <c r="B38" s="239" t="s">
        <v>35</v>
      </c>
      <c r="C38" s="240"/>
      <c r="D38" s="241"/>
      <c r="E38" s="20">
        <v>978000</v>
      </c>
      <c r="F38" s="20"/>
      <c r="G38" s="20">
        <f t="shared" si="4"/>
        <v>978000</v>
      </c>
      <c r="H38" s="20">
        <v>73537.88</v>
      </c>
      <c r="I38" s="20">
        <v>73537.88</v>
      </c>
      <c r="J38" s="20">
        <f t="shared" si="5"/>
        <v>-904462.12</v>
      </c>
    </row>
    <row r="39" spans="1:10" x14ac:dyDescent="0.2">
      <c r="A39" s="14"/>
      <c r="B39" s="239" t="s">
        <v>29</v>
      </c>
      <c r="C39" s="240"/>
      <c r="D39" s="241"/>
      <c r="E39" s="20">
        <v>0</v>
      </c>
      <c r="F39" s="20">
        <v>9288408</v>
      </c>
      <c r="G39" s="20">
        <f t="shared" si="4"/>
        <v>9288408</v>
      </c>
      <c r="H39" s="20">
        <v>9288408</v>
      </c>
      <c r="I39" s="20">
        <v>9288408</v>
      </c>
      <c r="J39" s="20">
        <f t="shared" si="5"/>
        <v>9288408</v>
      </c>
    </row>
    <row r="40" spans="1:10" x14ac:dyDescent="0.2">
      <c r="A40" s="14"/>
      <c r="B40" s="239" t="s">
        <v>30</v>
      </c>
      <c r="C40" s="240"/>
      <c r="D40" s="241"/>
      <c r="E40" s="20">
        <v>47020295.689999998</v>
      </c>
      <c r="F40" s="20">
        <v>315505.56</v>
      </c>
      <c r="G40" s="20">
        <f t="shared" si="4"/>
        <v>47335801.25</v>
      </c>
      <c r="H40" s="20">
        <v>10471783.41</v>
      </c>
      <c r="I40" s="20">
        <v>10471783.41</v>
      </c>
      <c r="J40" s="20">
        <f t="shared" si="5"/>
        <v>-36548512.280000001</v>
      </c>
    </row>
    <row r="41" spans="1:10" x14ac:dyDescent="0.2">
      <c r="A41" s="14"/>
      <c r="B41" s="239"/>
      <c r="C41" s="240"/>
      <c r="D41" s="241"/>
      <c r="E41" s="20"/>
      <c r="F41" s="20"/>
      <c r="G41" s="20"/>
      <c r="H41" s="20"/>
      <c r="I41" s="20"/>
      <c r="J41" s="20"/>
    </row>
    <row r="42" spans="1:10" x14ac:dyDescent="0.2">
      <c r="A42" s="14"/>
      <c r="B42" s="21"/>
      <c r="C42" s="6"/>
      <c r="D42" s="34"/>
      <c r="E42" s="20"/>
      <c r="F42" s="20"/>
      <c r="G42" s="20"/>
      <c r="H42" s="20"/>
      <c r="I42" s="20"/>
      <c r="J42" s="20"/>
    </row>
    <row r="43" spans="1:10" x14ac:dyDescent="0.2">
      <c r="A43" s="14"/>
      <c r="B43" s="21"/>
      <c r="C43" s="232"/>
      <c r="D43" s="233"/>
      <c r="E43" s="20"/>
      <c r="F43" s="20"/>
      <c r="G43" s="20"/>
      <c r="H43" s="20"/>
      <c r="I43" s="20"/>
      <c r="J43" s="20"/>
    </row>
    <row r="44" spans="1:10" x14ac:dyDescent="0.2">
      <c r="A44" s="14"/>
      <c r="B44" s="21"/>
      <c r="C44" s="6"/>
      <c r="D44" s="34"/>
      <c r="E44" s="20"/>
      <c r="F44" s="20"/>
      <c r="G44" s="20"/>
      <c r="H44" s="20"/>
      <c r="I44" s="20"/>
      <c r="J44" s="20"/>
    </row>
    <row r="45" spans="1:10" x14ac:dyDescent="0.2">
      <c r="A45" s="14"/>
      <c r="B45" s="21"/>
      <c r="C45" s="6"/>
      <c r="D45" s="34"/>
      <c r="E45" s="20"/>
      <c r="F45" s="20"/>
      <c r="G45" s="20"/>
      <c r="H45" s="20"/>
      <c r="I45" s="20"/>
      <c r="J45" s="20"/>
    </row>
    <row r="46" spans="1:10" x14ac:dyDescent="0.2">
      <c r="A46" s="14"/>
      <c r="B46" s="21"/>
      <c r="C46" s="232"/>
      <c r="D46" s="233"/>
      <c r="E46" s="20"/>
      <c r="F46" s="20"/>
      <c r="G46" s="20"/>
      <c r="H46" s="20"/>
      <c r="I46" s="20"/>
      <c r="J46" s="20"/>
    </row>
    <row r="47" spans="1:10" x14ac:dyDescent="0.2">
      <c r="A47" s="14"/>
      <c r="B47" s="21"/>
      <c r="C47" s="232"/>
      <c r="D47" s="233"/>
      <c r="E47" s="20"/>
      <c r="F47" s="20"/>
      <c r="G47" s="20"/>
      <c r="H47" s="20"/>
      <c r="I47" s="20"/>
      <c r="J47" s="20"/>
    </row>
    <row r="48" spans="1:10" x14ac:dyDescent="0.2">
      <c r="A48" s="14"/>
      <c r="B48" s="21"/>
      <c r="C48" s="6"/>
      <c r="D48" s="34"/>
      <c r="E48" s="20"/>
      <c r="F48" s="20"/>
      <c r="G48" s="35"/>
      <c r="H48" s="20"/>
      <c r="I48" s="20"/>
      <c r="J48" s="35"/>
    </row>
    <row r="49" spans="1:11" x14ac:dyDescent="0.2">
      <c r="A49" s="14"/>
      <c r="B49" s="36"/>
      <c r="C49" s="37"/>
      <c r="D49" s="34"/>
      <c r="E49" s="33"/>
      <c r="F49" s="33"/>
      <c r="G49" s="33"/>
      <c r="H49" s="33"/>
      <c r="I49" s="33"/>
      <c r="J49" s="33"/>
    </row>
    <row r="50" spans="1:11" x14ac:dyDescent="0.2">
      <c r="A50" s="14"/>
      <c r="B50" s="36"/>
      <c r="C50" s="232"/>
      <c r="D50" s="233"/>
      <c r="E50" s="20"/>
      <c r="F50" s="20"/>
      <c r="G50" s="20"/>
      <c r="H50" s="20"/>
      <c r="I50" s="20"/>
      <c r="J50" s="20"/>
    </row>
    <row r="51" spans="1:11" x14ac:dyDescent="0.2">
      <c r="A51" s="14"/>
      <c r="B51" s="21"/>
      <c r="C51" s="232"/>
      <c r="D51" s="233"/>
      <c r="E51" s="20"/>
      <c r="F51" s="20"/>
      <c r="G51" s="20"/>
      <c r="H51" s="20"/>
      <c r="I51" s="20"/>
      <c r="J51" s="20"/>
    </row>
    <row r="52" spans="1:11" x14ac:dyDescent="0.2">
      <c r="A52" s="14"/>
      <c r="B52" s="21"/>
      <c r="C52" s="232"/>
      <c r="D52" s="233"/>
      <c r="E52" s="20"/>
      <c r="F52" s="20"/>
      <c r="G52" s="20"/>
      <c r="H52" s="20"/>
      <c r="I52" s="20"/>
      <c r="J52" s="20"/>
    </row>
    <row r="53" spans="1:11" s="43" customFormat="1" x14ac:dyDescent="0.2">
      <c r="A53" s="4"/>
      <c r="B53" s="38"/>
      <c r="C53" s="39"/>
      <c r="D53" s="40"/>
      <c r="E53" s="41"/>
      <c r="F53" s="41"/>
      <c r="G53" s="41"/>
      <c r="H53" s="41"/>
      <c r="I53" s="41"/>
      <c r="J53" s="41"/>
      <c r="K53" s="42"/>
    </row>
    <row r="54" spans="1:11" x14ac:dyDescent="0.2">
      <c r="A54" s="14"/>
      <c r="B54" s="36"/>
      <c r="C54" s="44"/>
      <c r="D54" s="34"/>
      <c r="E54" s="33"/>
      <c r="F54" s="33"/>
      <c r="G54" s="33"/>
      <c r="H54" s="33"/>
      <c r="I54" s="33"/>
      <c r="J54" s="33"/>
    </row>
    <row r="55" spans="1:11" x14ac:dyDescent="0.2">
      <c r="A55" s="14"/>
      <c r="B55" s="21"/>
      <c r="C55" s="232"/>
      <c r="D55" s="233"/>
      <c r="E55" s="20"/>
      <c r="F55" s="20"/>
      <c r="G55" s="20"/>
      <c r="H55" s="20"/>
      <c r="I55" s="20"/>
      <c r="J55" s="20"/>
    </row>
    <row r="56" spans="1:11" x14ac:dyDescent="0.2">
      <c r="A56" s="14"/>
      <c r="B56" s="23"/>
      <c r="C56" s="24"/>
      <c r="D56" s="25"/>
      <c r="E56" s="27"/>
      <c r="F56" s="27"/>
      <c r="G56" s="27"/>
      <c r="H56" s="27"/>
      <c r="I56" s="27"/>
      <c r="J56" s="27"/>
    </row>
    <row r="57" spans="1:11" x14ac:dyDescent="0.2">
      <c r="A57" s="4"/>
      <c r="B57" s="45"/>
      <c r="C57" s="46"/>
      <c r="D57" s="47" t="s">
        <v>32</v>
      </c>
      <c r="E57" s="48">
        <f>+E36+E37+E39+E40+E43+E46+E47+E49+E54</f>
        <v>53746194.689999998</v>
      </c>
      <c r="F57" s="49">
        <f t="shared" ref="F57:G57" si="6">+F36+F37+F39+F40+F43+F46+F47+F49+F54</f>
        <v>17414793.619999997</v>
      </c>
      <c r="G57" s="49">
        <f t="shared" si="6"/>
        <v>71160988.310000002</v>
      </c>
      <c r="H57" s="49">
        <f>+H36+H37+H38+H39+H40+H43+H46+H47+H49+H54</f>
        <v>25883979.48</v>
      </c>
      <c r="I57" s="49">
        <f>+I36+I37+I38+I39+I40+I43+I46+I47+I49+I54</f>
        <v>25883979.48</v>
      </c>
      <c r="J57" s="246">
        <f>IF(I57&gt;E57,I57-E57,0)</f>
        <v>0</v>
      </c>
    </row>
    <row r="58" spans="1:11" x14ac:dyDescent="0.2">
      <c r="A58" s="14"/>
      <c r="B58" s="50" t="s">
        <v>36</v>
      </c>
      <c r="C58" s="51"/>
      <c r="D58" s="51"/>
      <c r="E58" s="51"/>
      <c r="F58" s="52"/>
      <c r="G58" s="52"/>
      <c r="H58" s="248" t="s">
        <v>33</v>
      </c>
      <c r="I58" s="249"/>
      <c r="J58" s="247"/>
    </row>
    <row r="59" spans="1:11" x14ac:dyDescent="0.2">
      <c r="A59" s="14"/>
      <c r="B59" s="242"/>
      <c r="C59" s="242"/>
      <c r="D59" s="242"/>
      <c r="E59" s="242"/>
      <c r="F59" s="242"/>
      <c r="G59" s="242"/>
      <c r="H59" s="242"/>
      <c r="I59" s="242"/>
      <c r="J59" s="242"/>
    </row>
    <row r="60" spans="1:11" x14ac:dyDescent="0.2">
      <c r="B60" s="50" t="s">
        <v>37</v>
      </c>
      <c r="C60" s="50"/>
      <c r="D60" s="50"/>
      <c r="E60" s="50"/>
      <c r="F60" s="50"/>
      <c r="G60" s="50"/>
      <c r="H60" s="50"/>
      <c r="I60" s="50"/>
      <c r="J60" s="50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1:11" x14ac:dyDescent="0.2">
      <c r="B62" s="1"/>
      <c r="C62" s="1"/>
      <c r="D62" s="1"/>
      <c r="E62" s="1"/>
      <c r="F62" s="1"/>
      <c r="G62" s="1"/>
      <c r="H62" s="1"/>
      <c r="I62" s="1"/>
      <c r="J62" s="1"/>
    </row>
    <row r="64" spans="1:11" x14ac:dyDescent="0.2">
      <c r="D64" s="53"/>
      <c r="H64" s="243"/>
      <c r="I64" s="243"/>
      <c r="J64" s="243"/>
    </row>
    <row r="65" spans="4:13" x14ac:dyDescent="0.2">
      <c r="D65" s="54" t="s">
        <v>38</v>
      </c>
      <c r="E65" s="55"/>
      <c r="F65" s="56"/>
      <c r="G65" s="56"/>
      <c r="H65" s="244" t="s">
        <v>39</v>
      </c>
      <c r="I65" s="244"/>
      <c r="J65" s="244"/>
      <c r="K65" s="57"/>
      <c r="L65" s="57"/>
      <c r="M65" s="57"/>
    </row>
    <row r="66" spans="4:13" ht="12" customHeight="1" x14ac:dyDescent="0.2">
      <c r="D66" s="54" t="s">
        <v>40</v>
      </c>
      <c r="E66" s="55"/>
      <c r="F66" s="58"/>
      <c r="G66" s="58"/>
      <c r="H66" s="245" t="s">
        <v>41</v>
      </c>
      <c r="I66" s="245"/>
      <c r="J66" s="245"/>
      <c r="K66" s="59"/>
      <c r="L66" s="59"/>
      <c r="M66" s="59"/>
    </row>
  </sheetData>
  <mergeCells count="48">
    <mergeCell ref="B59:J59"/>
    <mergeCell ref="H64:J64"/>
    <mergeCell ref="H65:J65"/>
    <mergeCell ref="H66:J66"/>
    <mergeCell ref="C47:D47"/>
    <mergeCell ref="C50:D50"/>
    <mergeCell ref="C51:D51"/>
    <mergeCell ref="C52:D52"/>
    <mergeCell ref="C55:D55"/>
    <mergeCell ref="J57:J58"/>
    <mergeCell ref="H58:I58"/>
    <mergeCell ref="C46:D46"/>
    <mergeCell ref="B31:D33"/>
    <mergeCell ref="E31:I31"/>
    <mergeCell ref="J31:J32"/>
    <mergeCell ref="B35:D35"/>
    <mergeCell ref="B36:D36"/>
    <mergeCell ref="B37:D37"/>
    <mergeCell ref="B38:D38"/>
    <mergeCell ref="B39:D39"/>
    <mergeCell ref="B40:D40"/>
    <mergeCell ref="B41:D41"/>
    <mergeCell ref="C43:D43"/>
    <mergeCell ref="B23:D23"/>
    <mergeCell ref="B24:D24"/>
    <mergeCell ref="B25:D25"/>
    <mergeCell ref="B26:D26"/>
    <mergeCell ref="J28:J29"/>
    <mergeCell ref="H29:I29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B1:J1"/>
    <mergeCell ref="D2:J2"/>
    <mergeCell ref="B3:J3"/>
    <mergeCell ref="E5:K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Footer>&amp;R1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view="pageLayout" topLeftCell="A65" zoomScaleNormal="100" workbookViewId="0">
      <selection activeCell="A16" sqref="A16"/>
    </sheetView>
  </sheetViews>
  <sheetFormatPr baseColWidth="10" defaultRowHeight="12.75" x14ac:dyDescent="0.2"/>
  <cols>
    <col min="1" max="1" width="21.85546875" style="1" customWidth="1"/>
    <col min="2" max="3" width="3.7109375" style="2" customWidth="1"/>
    <col min="4" max="4" width="29.42578125" style="2" customWidth="1"/>
    <col min="5" max="5" width="12.7109375" style="2" customWidth="1"/>
    <col min="6" max="6" width="14.42578125" style="2" customWidth="1"/>
    <col min="7" max="7" width="12.42578125" style="2" customWidth="1"/>
    <col min="8" max="13" width="12.7109375" style="2" customWidth="1"/>
    <col min="14" max="14" width="11.42578125" style="2" customWidth="1"/>
    <col min="15" max="15" width="12.85546875" style="2" customWidth="1"/>
    <col min="16" max="16" width="14.5703125" style="1" customWidth="1"/>
    <col min="17" max="17" width="14" style="2" customWidth="1"/>
    <col min="18" max="16384" width="11.42578125" style="2"/>
  </cols>
  <sheetData>
    <row r="1" spans="2:17" ht="6" customHeight="1" x14ac:dyDescent="0.2"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2:17" ht="13.5" customHeight="1" x14ac:dyDescent="0.2">
      <c r="B2" s="228" t="s">
        <v>197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2:17" ht="20.25" customHeight="1" x14ac:dyDescent="0.2">
      <c r="B3" s="228" t="s">
        <v>239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7" s="1" customFormat="1" ht="8.25" customHeight="1" x14ac:dyDescent="0.2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2:17" s="1" customFormat="1" ht="24" customHeight="1" x14ac:dyDescent="0.2">
      <c r="D5" s="9" t="s">
        <v>44</v>
      </c>
      <c r="E5" s="124" t="s">
        <v>3</v>
      </c>
      <c r="F5" s="124"/>
      <c r="G5" s="123"/>
      <c r="H5" s="124"/>
      <c r="I5" s="124"/>
      <c r="J5" s="124"/>
      <c r="K5" s="124"/>
      <c r="L5" s="73"/>
      <c r="M5" s="73"/>
      <c r="N5" s="170"/>
      <c r="O5" s="169"/>
    </row>
    <row r="6" spans="2:17" s="1" customFormat="1" ht="8.25" customHeight="1" x14ac:dyDescent="0.2"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2:17" ht="15" customHeight="1" x14ac:dyDescent="0.2">
      <c r="B7" s="254" t="s">
        <v>198</v>
      </c>
      <c r="C7" s="312"/>
      <c r="D7" s="255"/>
      <c r="E7" s="319" t="s">
        <v>199</v>
      </c>
      <c r="F7" s="182"/>
      <c r="G7" s="319" t="s">
        <v>200</v>
      </c>
      <c r="H7" s="322" t="s">
        <v>46</v>
      </c>
      <c r="I7" s="323"/>
      <c r="J7" s="323"/>
      <c r="K7" s="323"/>
      <c r="L7" s="323"/>
      <c r="M7" s="323"/>
      <c r="N7" s="324"/>
      <c r="O7" s="252" t="s">
        <v>47</v>
      </c>
      <c r="P7" s="325" t="s">
        <v>201</v>
      </c>
      <c r="Q7" s="326"/>
    </row>
    <row r="8" spans="2:17" ht="51" x14ac:dyDescent="0.2">
      <c r="B8" s="256"/>
      <c r="C8" s="313"/>
      <c r="D8" s="257"/>
      <c r="E8" s="320"/>
      <c r="F8" s="183" t="s">
        <v>202</v>
      </c>
      <c r="G8" s="320"/>
      <c r="H8" s="60" t="s">
        <v>48</v>
      </c>
      <c r="I8" s="60" t="s">
        <v>49</v>
      </c>
      <c r="J8" s="60" t="s">
        <v>9</v>
      </c>
      <c r="K8" s="60" t="s">
        <v>50</v>
      </c>
      <c r="L8" s="60" t="s">
        <v>10</v>
      </c>
      <c r="M8" s="60" t="s">
        <v>51</v>
      </c>
      <c r="N8" s="60" t="s">
        <v>52</v>
      </c>
      <c r="O8" s="252"/>
      <c r="P8" s="184" t="s">
        <v>203</v>
      </c>
      <c r="Q8" s="184" t="s">
        <v>204</v>
      </c>
    </row>
    <row r="9" spans="2:17" ht="15.75" customHeight="1" x14ac:dyDescent="0.2">
      <c r="B9" s="258"/>
      <c r="C9" s="314"/>
      <c r="D9" s="259"/>
      <c r="E9" s="321"/>
      <c r="F9" s="185"/>
      <c r="G9" s="321"/>
      <c r="H9" s="60">
        <v>1</v>
      </c>
      <c r="I9" s="60">
        <v>2</v>
      </c>
      <c r="J9" s="60" t="s">
        <v>53</v>
      </c>
      <c r="K9" s="60">
        <v>4</v>
      </c>
      <c r="L9" s="60">
        <v>5</v>
      </c>
      <c r="M9" s="60">
        <v>6</v>
      </c>
      <c r="N9" s="60">
        <v>7</v>
      </c>
      <c r="O9" s="60" t="s">
        <v>54</v>
      </c>
      <c r="P9" s="186" t="s">
        <v>205</v>
      </c>
      <c r="Q9" s="186" t="s">
        <v>206</v>
      </c>
    </row>
    <row r="10" spans="2:17" ht="15" customHeight="1" x14ac:dyDescent="0.2">
      <c r="B10" s="315"/>
      <c r="C10" s="296"/>
      <c r="D10" s="316"/>
      <c r="E10" s="171"/>
      <c r="F10" s="171"/>
      <c r="G10" s="172"/>
      <c r="H10" s="172"/>
      <c r="I10" s="172"/>
      <c r="J10" s="172"/>
      <c r="K10" s="172"/>
      <c r="L10" s="172"/>
      <c r="M10" s="172"/>
      <c r="N10" s="172"/>
      <c r="O10" s="172"/>
      <c r="P10" s="187"/>
      <c r="Q10" s="188"/>
    </row>
    <row r="11" spans="2:17" x14ac:dyDescent="0.2">
      <c r="B11" s="61"/>
      <c r="C11" s="310"/>
      <c r="D11" s="311"/>
      <c r="E11" s="174"/>
      <c r="F11" s="174"/>
      <c r="G11" s="174">
        <f>+G12+G13</f>
        <v>101</v>
      </c>
      <c r="H11" s="189">
        <f>+H12</f>
        <v>10</v>
      </c>
      <c r="I11" s="189">
        <f t="shared" ref="I11:O11" si="0">+I12</f>
        <v>5</v>
      </c>
      <c r="J11" s="189">
        <f t="shared" si="0"/>
        <v>15</v>
      </c>
      <c r="K11" s="189">
        <f t="shared" si="0"/>
        <v>6</v>
      </c>
      <c r="L11" s="189">
        <f t="shared" si="0"/>
        <v>5</v>
      </c>
      <c r="M11" s="189">
        <f t="shared" si="0"/>
        <v>4</v>
      </c>
      <c r="N11" s="189">
        <f t="shared" si="0"/>
        <v>4</v>
      </c>
      <c r="O11" s="189">
        <f t="shared" si="0"/>
        <v>10</v>
      </c>
      <c r="P11" s="190">
        <f>L11/H11</f>
        <v>0.5</v>
      </c>
      <c r="Q11" s="191">
        <f>L11/J11</f>
        <v>0.33333333333333331</v>
      </c>
    </row>
    <row r="12" spans="2:17" x14ac:dyDescent="0.2">
      <c r="B12" s="61"/>
      <c r="C12" s="158"/>
      <c r="D12" s="62" t="s">
        <v>207</v>
      </c>
      <c r="E12" s="171"/>
      <c r="F12" s="171"/>
      <c r="G12" s="172"/>
      <c r="H12" s="65">
        <v>10</v>
      </c>
      <c r="I12" s="65">
        <v>5</v>
      </c>
      <c r="J12" s="65">
        <f>+H12+I12</f>
        <v>15</v>
      </c>
      <c r="K12" s="65">
        <v>6</v>
      </c>
      <c r="L12" s="65">
        <v>5</v>
      </c>
      <c r="M12" s="65">
        <v>4</v>
      </c>
      <c r="N12" s="65">
        <v>4</v>
      </c>
      <c r="O12" s="65">
        <f>+J12-L12</f>
        <v>10</v>
      </c>
      <c r="P12" s="190">
        <f t="shared" ref="P12:P39" si="1">L12/H12</f>
        <v>0.5</v>
      </c>
      <c r="Q12" s="191">
        <f t="shared" ref="Q12:Q39" si="2">L12/J12</f>
        <v>0.33333333333333331</v>
      </c>
    </row>
    <row r="13" spans="2:17" x14ac:dyDescent="0.2">
      <c r="B13" s="61"/>
      <c r="C13" s="158"/>
      <c r="D13" s="62"/>
      <c r="E13" s="171" t="s">
        <v>208</v>
      </c>
      <c r="F13" s="171" t="s">
        <v>209</v>
      </c>
      <c r="G13" s="192" t="s">
        <v>210</v>
      </c>
      <c r="H13" s="172"/>
      <c r="I13" s="172"/>
      <c r="J13" s="172"/>
      <c r="K13" s="172"/>
      <c r="L13" s="172"/>
      <c r="M13" s="172"/>
      <c r="N13" s="172"/>
      <c r="O13" s="172">
        <f t="shared" ref="O13:O39" si="3">+H13-L13</f>
        <v>0</v>
      </c>
      <c r="P13" s="190" t="e">
        <f>L13/H13</f>
        <v>#DIV/0!</v>
      </c>
      <c r="Q13" s="191" t="e">
        <f t="shared" si="2"/>
        <v>#DIV/0!</v>
      </c>
    </row>
    <row r="14" spans="2:17" x14ac:dyDescent="0.2">
      <c r="B14" s="61"/>
      <c r="C14" s="310"/>
      <c r="D14" s="311"/>
      <c r="E14" s="174">
        <f>SUM(E15:E22)</f>
        <v>0</v>
      </c>
      <c r="F14" s="174"/>
      <c r="G14" s="174">
        <f>SUM(G15:G22)</f>
        <v>0</v>
      </c>
      <c r="H14" s="175"/>
      <c r="I14" s="174"/>
      <c r="J14" s="174"/>
      <c r="K14" s="174"/>
      <c r="L14" s="174">
        <f t="shared" ref="L14:N14" si="4">SUM(L15:L22)</f>
        <v>0</v>
      </c>
      <c r="M14" s="174"/>
      <c r="N14" s="174">
        <f t="shared" si="4"/>
        <v>0</v>
      </c>
      <c r="O14" s="175">
        <f t="shared" si="3"/>
        <v>0</v>
      </c>
      <c r="P14" s="190" t="e">
        <f t="shared" si="1"/>
        <v>#DIV/0!</v>
      </c>
      <c r="Q14" s="191" t="e">
        <f t="shared" si="2"/>
        <v>#DIV/0!</v>
      </c>
    </row>
    <row r="15" spans="2:17" x14ac:dyDescent="0.2">
      <c r="B15" s="61"/>
      <c r="C15" s="158"/>
      <c r="D15" s="62"/>
      <c r="E15" s="171"/>
      <c r="F15" s="171"/>
      <c r="G15" s="172"/>
      <c r="H15" s="172"/>
      <c r="I15" s="172"/>
      <c r="J15" s="172"/>
      <c r="K15" s="172"/>
      <c r="L15" s="172"/>
      <c r="M15" s="172"/>
      <c r="N15" s="172"/>
      <c r="O15" s="172">
        <f t="shared" si="3"/>
        <v>0</v>
      </c>
      <c r="P15" s="190" t="e">
        <f t="shared" si="1"/>
        <v>#DIV/0!</v>
      </c>
      <c r="Q15" s="191" t="e">
        <f t="shared" si="2"/>
        <v>#DIV/0!</v>
      </c>
    </row>
    <row r="16" spans="2:17" x14ac:dyDescent="0.2">
      <c r="B16" s="61"/>
      <c r="C16" s="158"/>
      <c r="D16" s="62"/>
      <c r="E16" s="171"/>
      <c r="F16" s="171"/>
      <c r="G16" s="172"/>
      <c r="H16" s="172"/>
      <c r="I16" s="172"/>
      <c r="J16" s="172"/>
      <c r="K16" s="172"/>
      <c r="L16" s="172"/>
      <c r="M16" s="172"/>
      <c r="N16" s="172"/>
      <c r="O16" s="172">
        <f t="shared" si="3"/>
        <v>0</v>
      </c>
      <c r="P16" s="190" t="e">
        <f t="shared" si="1"/>
        <v>#DIV/0!</v>
      </c>
      <c r="Q16" s="191" t="e">
        <f t="shared" si="2"/>
        <v>#DIV/0!</v>
      </c>
    </row>
    <row r="17" spans="2:17" x14ac:dyDescent="0.2">
      <c r="B17" s="61"/>
      <c r="C17" s="158"/>
      <c r="D17" s="62"/>
      <c r="E17" s="171"/>
      <c r="F17" s="171"/>
      <c r="G17" s="172"/>
      <c r="H17" s="172"/>
      <c r="I17" s="172"/>
      <c r="J17" s="172"/>
      <c r="K17" s="172"/>
      <c r="L17" s="172"/>
      <c r="M17" s="172"/>
      <c r="N17" s="172"/>
      <c r="O17" s="172">
        <f t="shared" si="3"/>
        <v>0</v>
      </c>
      <c r="P17" s="190" t="e">
        <f t="shared" si="1"/>
        <v>#DIV/0!</v>
      </c>
      <c r="Q17" s="191" t="e">
        <f t="shared" si="2"/>
        <v>#DIV/0!</v>
      </c>
    </row>
    <row r="18" spans="2:17" x14ac:dyDescent="0.2">
      <c r="B18" s="61"/>
      <c r="C18" s="158"/>
      <c r="D18" s="62"/>
      <c r="E18" s="171"/>
      <c r="F18" s="171"/>
      <c r="G18" s="172"/>
      <c r="H18" s="172"/>
      <c r="I18" s="172"/>
      <c r="J18" s="172"/>
      <c r="K18" s="172"/>
      <c r="L18" s="172"/>
      <c r="M18" s="172"/>
      <c r="N18" s="172"/>
      <c r="O18" s="172">
        <f t="shared" si="3"/>
        <v>0</v>
      </c>
      <c r="P18" s="190" t="e">
        <f t="shared" si="1"/>
        <v>#DIV/0!</v>
      </c>
      <c r="Q18" s="191" t="e">
        <f t="shared" si="2"/>
        <v>#DIV/0!</v>
      </c>
    </row>
    <row r="19" spans="2:17" x14ac:dyDescent="0.2">
      <c r="B19" s="61"/>
      <c r="C19" s="158"/>
      <c r="D19" s="62"/>
      <c r="E19" s="171"/>
      <c r="F19" s="171"/>
      <c r="G19" s="172"/>
      <c r="H19" s="172"/>
      <c r="I19" s="172"/>
      <c r="J19" s="172"/>
      <c r="K19" s="172"/>
      <c r="L19" s="172"/>
      <c r="M19" s="172"/>
      <c r="N19" s="172"/>
      <c r="O19" s="172">
        <f t="shared" si="3"/>
        <v>0</v>
      </c>
      <c r="P19" s="190" t="e">
        <f t="shared" si="1"/>
        <v>#DIV/0!</v>
      </c>
      <c r="Q19" s="191" t="e">
        <f t="shared" si="2"/>
        <v>#DIV/0!</v>
      </c>
    </row>
    <row r="20" spans="2:17" x14ac:dyDescent="0.2">
      <c r="B20" s="61"/>
      <c r="C20" s="158"/>
      <c r="D20" s="62"/>
      <c r="E20" s="171"/>
      <c r="F20" s="171"/>
      <c r="G20" s="172"/>
      <c r="H20" s="172"/>
      <c r="I20" s="172"/>
      <c r="J20" s="172"/>
      <c r="K20" s="172"/>
      <c r="L20" s="172"/>
      <c r="M20" s="172"/>
      <c r="N20" s="172"/>
      <c r="O20" s="172">
        <f t="shared" si="3"/>
        <v>0</v>
      </c>
      <c r="P20" s="190" t="e">
        <f t="shared" si="1"/>
        <v>#DIV/0!</v>
      </c>
      <c r="Q20" s="191" t="e">
        <f t="shared" si="2"/>
        <v>#DIV/0!</v>
      </c>
    </row>
    <row r="21" spans="2:17" x14ac:dyDescent="0.2">
      <c r="B21" s="61"/>
      <c r="C21" s="158"/>
      <c r="D21" s="62"/>
      <c r="E21" s="171"/>
      <c r="F21" s="171"/>
      <c r="G21" s="172"/>
      <c r="H21" s="172"/>
      <c r="I21" s="172"/>
      <c r="J21" s="172"/>
      <c r="K21" s="172"/>
      <c r="L21" s="172"/>
      <c r="M21" s="172"/>
      <c r="N21" s="172"/>
      <c r="O21" s="172">
        <f t="shared" si="3"/>
        <v>0</v>
      </c>
      <c r="P21" s="190" t="e">
        <f t="shared" si="1"/>
        <v>#DIV/0!</v>
      </c>
      <c r="Q21" s="191" t="e">
        <f t="shared" si="2"/>
        <v>#DIV/0!</v>
      </c>
    </row>
    <row r="22" spans="2:17" x14ac:dyDescent="0.2">
      <c r="B22" s="61"/>
      <c r="C22" s="158"/>
      <c r="D22" s="62"/>
      <c r="E22" s="171"/>
      <c r="F22" s="171"/>
      <c r="G22" s="172"/>
      <c r="H22" s="172"/>
      <c r="I22" s="172"/>
      <c r="J22" s="172"/>
      <c r="K22" s="172"/>
      <c r="L22" s="172"/>
      <c r="M22" s="172"/>
      <c r="N22" s="172"/>
      <c r="O22" s="172">
        <f t="shared" si="3"/>
        <v>0</v>
      </c>
      <c r="P22" s="190" t="e">
        <f t="shared" si="1"/>
        <v>#DIV/0!</v>
      </c>
      <c r="Q22" s="191" t="e">
        <f t="shared" si="2"/>
        <v>#DIV/0!</v>
      </c>
    </row>
    <row r="23" spans="2:17" x14ac:dyDescent="0.2">
      <c r="B23" s="61"/>
      <c r="C23" s="310"/>
      <c r="D23" s="311"/>
      <c r="E23" s="174">
        <f>SUM(E24:E26)</f>
        <v>0</v>
      </c>
      <c r="F23" s="174"/>
      <c r="G23" s="174">
        <f>SUM(G24:G26)</f>
        <v>0</v>
      </c>
      <c r="H23" s="175"/>
      <c r="I23" s="174"/>
      <c r="J23" s="174"/>
      <c r="K23" s="174"/>
      <c r="L23" s="174">
        <f t="shared" ref="L23:N23" si="5">SUM(L24:L26)</f>
        <v>0</v>
      </c>
      <c r="M23" s="174"/>
      <c r="N23" s="174">
        <f t="shared" si="5"/>
        <v>0</v>
      </c>
      <c r="O23" s="175">
        <f t="shared" si="3"/>
        <v>0</v>
      </c>
      <c r="P23" s="190" t="e">
        <f t="shared" si="1"/>
        <v>#DIV/0!</v>
      </c>
      <c r="Q23" s="191" t="e">
        <f t="shared" si="2"/>
        <v>#DIV/0!</v>
      </c>
    </row>
    <row r="24" spans="2:17" x14ac:dyDescent="0.2">
      <c r="B24" s="61"/>
      <c r="C24" s="158"/>
      <c r="D24" s="62"/>
      <c r="E24" s="171"/>
      <c r="F24" s="171"/>
      <c r="G24" s="172"/>
      <c r="H24" s="172"/>
      <c r="I24" s="172"/>
      <c r="J24" s="172"/>
      <c r="K24" s="172"/>
      <c r="L24" s="172"/>
      <c r="M24" s="172"/>
      <c r="N24" s="172"/>
      <c r="O24" s="172">
        <f t="shared" si="3"/>
        <v>0</v>
      </c>
      <c r="P24" s="190" t="e">
        <f t="shared" si="1"/>
        <v>#DIV/0!</v>
      </c>
      <c r="Q24" s="191" t="e">
        <f t="shared" si="2"/>
        <v>#DIV/0!</v>
      </c>
    </row>
    <row r="25" spans="2:17" x14ac:dyDescent="0.2">
      <c r="B25" s="61"/>
      <c r="C25" s="158"/>
      <c r="D25" s="62"/>
      <c r="E25" s="171"/>
      <c r="F25" s="171"/>
      <c r="G25" s="172"/>
      <c r="H25" s="172"/>
      <c r="I25" s="172"/>
      <c r="J25" s="172"/>
      <c r="K25" s="172"/>
      <c r="L25" s="172"/>
      <c r="M25" s="172"/>
      <c r="N25" s="172"/>
      <c r="O25" s="172">
        <f t="shared" si="3"/>
        <v>0</v>
      </c>
      <c r="P25" s="190" t="e">
        <f t="shared" si="1"/>
        <v>#DIV/0!</v>
      </c>
      <c r="Q25" s="191" t="e">
        <f t="shared" si="2"/>
        <v>#DIV/0!</v>
      </c>
    </row>
    <row r="26" spans="2:17" x14ac:dyDescent="0.2">
      <c r="B26" s="61"/>
      <c r="C26" s="158"/>
      <c r="D26" s="62"/>
      <c r="E26" s="171"/>
      <c r="F26" s="171"/>
      <c r="G26" s="172"/>
      <c r="H26" s="172"/>
      <c r="I26" s="172"/>
      <c r="J26" s="172"/>
      <c r="K26" s="172"/>
      <c r="L26" s="172"/>
      <c r="M26" s="172"/>
      <c r="N26" s="172"/>
      <c r="O26" s="172">
        <f t="shared" si="3"/>
        <v>0</v>
      </c>
      <c r="P26" s="190" t="e">
        <f t="shared" si="1"/>
        <v>#DIV/0!</v>
      </c>
      <c r="Q26" s="191" t="e">
        <f t="shared" si="2"/>
        <v>#DIV/0!</v>
      </c>
    </row>
    <row r="27" spans="2:17" x14ac:dyDescent="0.2">
      <c r="B27" s="61"/>
      <c r="C27" s="310"/>
      <c r="D27" s="311"/>
      <c r="E27" s="174">
        <f>SUM(E28:E29)</f>
        <v>0</v>
      </c>
      <c r="F27" s="174"/>
      <c r="G27" s="174">
        <f>SUM(G28:G29)</f>
        <v>0</v>
      </c>
      <c r="H27" s="175"/>
      <c r="I27" s="174"/>
      <c r="J27" s="174"/>
      <c r="K27" s="174"/>
      <c r="L27" s="174">
        <f t="shared" ref="L27:N27" si="6">SUM(L28:L29)</f>
        <v>0</v>
      </c>
      <c r="M27" s="174"/>
      <c r="N27" s="174">
        <f t="shared" si="6"/>
        <v>0</v>
      </c>
      <c r="O27" s="175">
        <f t="shared" si="3"/>
        <v>0</v>
      </c>
      <c r="P27" s="190" t="e">
        <f t="shared" si="1"/>
        <v>#DIV/0!</v>
      </c>
      <c r="Q27" s="191" t="e">
        <f t="shared" si="2"/>
        <v>#DIV/0!</v>
      </c>
    </row>
    <row r="28" spans="2:17" x14ac:dyDescent="0.2">
      <c r="B28" s="61"/>
      <c r="C28" s="158"/>
      <c r="D28" s="62"/>
      <c r="E28" s="171"/>
      <c r="F28" s="171"/>
      <c r="G28" s="172"/>
      <c r="H28" s="172"/>
      <c r="I28" s="172"/>
      <c r="J28" s="172"/>
      <c r="K28" s="172"/>
      <c r="L28" s="172"/>
      <c r="M28" s="172"/>
      <c r="N28" s="172"/>
      <c r="O28" s="172">
        <f t="shared" si="3"/>
        <v>0</v>
      </c>
      <c r="P28" s="190" t="e">
        <f t="shared" si="1"/>
        <v>#DIV/0!</v>
      </c>
      <c r="Q28" s="191" t="e">
        <f t="shared" si="2"/>
        <v>#DIV/0!</v>
      </c>
    </row>
    <row r="29" spans="2:17" x14ac:dyDescent="0.2">
      <c r="B29" s="61"/>
      <c r="C29" s="158"/>
      <c r="D29" s="62"/>
      <c r="E29" s="171"/>
      <c r="F29" s="171"/>
      <c r="G29" s="172"/>
      <c r="H29" s="172"/>
      <c r="I29" s="172"/>
      <c r="J29" s="172"/>
      <c r="K29" s="172"/>
      <c r="L29" s="172"/>
      <c r="M29" s="172"/>
      <c r="N29" s="172"/>
      <c r="O29" s="172">
        <f t="shared" si="3"/>
        <v>0</v>
      </c>
      <c r="P29" s="190" t="e">
        <f t="shared" si="1"/>
        <v>#DIV/0!</v>
      </c>
      <c r="Q29" s="191" t="e">
        <f t="shared" si="2"/>
        <v>#DIV/0!</v>
      </c>
    </row>
    <row r="30" spans="2:17" x14ac:dyDescent="0.2">
      <c r="B30" s="61"/>
      <c r="C30" s="310"/>
      <c r="D30" s="311"/>
      <c r="E30" s="174">
        <f>SUM(E31:E34)</f>
        <v>0</v>
      </c>
      <c r="F30" s="174"/>
      <c r="G30" s="174">
        <f>SUM(G31:G34)</f>
        <v>0</v>
      </c>
      <c r="H30" s="175"/>
      <c r="I30" s="174"/>
      <c r="J30" s="174"/>
      <c r="K30" s="174"/>
      <c r="L30" s="174">
        <f t="shared" ref="L30:N30" si="7">SUM(L31:L34)</f>
        <v>0</v>
      </c>
      <c r="M30" s="174"/>
      <c r="N30" s="174">
        <f t="shared" si="7"/>
        <v>0</v>
      </c>
      <c r="O30" s="175">
        <f t="shared" si="3"/>
        <v>0</v>
      </c>
      <c r="P30" s="190" t="e">
        <f t="shared" si="1"/>
        <v>#DIV/0!</v>
      </c>
      <c r="Q30" s="191" t="e">
        <f t="shared" si="2"/>
        <v>#DIV/0!</v>
      </c>
    </row>
    <row r="31" spans="2:17" x14ac:dyDescent="0.2">
      <c r="B31" s="61"/>
      <c r="C31" s="158"/>
      <c r="D31" s="62"/>
      <c r="E31" s="171"/>
      <c r="F31" s="171"/>
      <c r="G31" s="172"/>
      <c r="H31" s="172"/>
      <c r="I31" s="172"/>
      <c r="J31" s="172"/>
      <c r="K31" s="172"/>
      <c r="L31" s="172"/>
      <c r="M31" s="172"/>
      <c r="N31" s="172"/>
      <c r="O31" s="172">
        <f t="shared" si="3"/>
        <v>0</v>
      </c>
      <c r="P31" s="190" t="e">
        <f t="shared" si="1"/>
        <v>#DIV/0!</v>
      </c>
      <c r="Q31" s="191" t="e">
        <f t="shared" si="2"/>
        <v>#DIV/0!</v>
      </c>
    </row>
    <row r="32" spans="2:17" x14ac:dyDescent="0.2">
      <c r="B32" s="61"/>
      <c r="C32" s="158"/>
      <c r="D32" s="62"/>
      <c r="E32" s="171"/>
      <c r="F32" s="171"/>
      <c r="G32" s="172"/>
      <c r="H32" s="172"/>
      <c r="I32" s="172"/>
      <c r="J32" s="172"/>
      <c r="K32" s="172"/>
      <c r="L32" s="172"/>
      <c r="M32" s="172"/>
      <c r="N32" s="172"/>
      <c r="O32" s="172">
        <f t="shared" si="3"/>
        <v>0</v>
      </c>
      <c r="P32" s="190" t="e">
        <f t="shared" si="1"/>
        <v>#DIV/0!</v>
      </c>
      <c r="Q32" s="191" t="e">
        <f t="shared" si="2"/>
        <v>#DIV/0!</v>
      </c>
    </row>
    <row r="33" spans="1:17" x14ac:dyDescent="0.2">
      <c r="B33" s="61"/>
      <c r="C33" s="158"/>
      <c r="D33" s="62"/>
      <c r="E33" s="171"/>
      <c r="F33" s="171"/>
      <c r="G33" s="172"/>
      <c r="H33" s="172"/>
      <c r="I33" s="172"/>
      <c r="J33" s="172"/>
      <c r="K33" s="172"/>
      <c r="L33" s="172"/>
      <c r="M33" s="172"/>
      <c r="N33" s="172"/>
      <c r="O33" s="172">
        <f t="shared" si="3"/>
        <v>0</v>
      </c>
      <c r="P33" s="190" t="e">
        <f t="shared" si="1"/>
        <v>#DIV/0!</v>
      </c>
      <c r="Q33" s="191" t="e">
        <f t="shared" si="2"/>
        <v>#DIV/0!</v>
      </c>
    </row>
    <row r="34" spans="1:17" x14ac:dyDescent="0.2">
      <c r="B34" s="61"/>
      <c r="C34" s="158"/>
      <c r="D34" s="62"/>
      <c r="E34" s="171"/>
      <c r="F34" s="171"/>
      <c r="G34" s="172"/>
      <c r="H34" s="172"/>
      <c r="I34" s="172"/>
      <c r="J34" s="172"/>
      <c r="K34" s="172"/>
      <c r="L34" s="172"/>
      <c r="M34" s="172"/>
      <c r="N34" s="172"/>
      <c r="O34" s="172">
        <f t="shared" si="3"/>
        <v>0</v>
      </c>
      <c r="P34" s="190" t="e">
        <f t="shared" si="1"/>
        <v>#DIV/0!</v>
      </c>
      <c r="Q34" s="191" t="e">
        <f t="shared" si="2"/>
        <v>#DIV/0!</v>
      </c>
    </row>
    <row r="35" spans="1:17" x14ac:dyDescent="0.2">
      <c r="B35" s="61"/>
      <c r="C35" s="310"/>
      <c r="D35" s="311"/>
      <c r="E35" s="174">
        <f>SUM(E36)</f>
        <v>0</v>
      </c>
      <c r="F35" s="174"/>
      <c r="G35" s="174">
        <f>SUM(G36)</f>
        <v>0</v>
      </c>
      <c r="H35" s="175"/>
      <c r="I35" s="174"/>
      <c r="J35" s="174"/>
      <c r="K35" s="174"/>
      <c r="L35" s="174">
        <f t="shared" ref="L35:N35" si="8">SUM(L36)</f>
        <v>0</v>
      </c>
      <c r="M35" s="174"/>
      <c r="N35" s="174">
        <f t="shared" si="8"/>
        <v>0</v>
      </c>
      <c r="O35" s="175">
        <f t="shared" si="3"/>
        <v>0</v>
      </c>
      <c r="P35" s="190" t="e">
        <f t="shared" si="1"/>
        <v>#DIV/0!</v>
      </c>
      <c r="Q35" s="191" t="e">
        <f t="shared" si="2"/>
        <v>#DIV/0!</v>
      </c>
    </row>
    <row r="36" spans="1:17" x14ac:dyDescent="0.2">
      <c r="B36" s="61"/>
      <c r="C36" s="158"/>
      <c r="D36" s="62"/>
      <c r="E36" s="171"/>
      <c r="F36" s="171"/>
      <c r="G36" s="172"/>
      <c r="H36" s="172"/>
      <c r="I36" s="172"/>
      <c r="J36" s="172"/>
      <c r="K36" s="172"/>
      <c r="L36" s="172"/>
      <c r="M36" s="172"/>
      <c r="N36" s="172"/>
      <c r="O36" s="172">
        <f t="shared" si="3"/>
        <v>0</v>
      </c>
      <c r="P36" s="190" t="e">
        <f t="shared" si="1"/>
        <v>#DIV/0!</v>
      </c>
      <c r="Q36" s="191" t="e">
        <f t="shared" si="2"/>
        <v>#DIV/0!</v>
      </c>
    </row>
    <row r="37" spans="1:17" ht="15" customHeight="1" x14ac:dyDescent="0.2">
      <c r="B37" s="315"/>
      <c r="C37" s="296"/>
      <c r="D37" s="316"/>
      <c r="E37" s="171"/>
      <c r="F37" s="171"/>
      <c r="G37" s="172"/>
      <c r="H37" s="172"/>
      <c r="I37" s="172"/>
      <c r="J37" s="172"/>
      <c r="K37" s="172"/>
      <c r="L37" s="172"/>
      <c r="M37" s="172"/>
      <c r="N37" s="172"/>
      <c r="O37" s="172">
        <f t="shared" si="3"/>
        <v>0</v>
      </c>
      <c r="P37" s="190" t="e">
        <f t="shared" si="1"/>
        <v>#DIV/0!</v>
      </c>
      <c r="Q37" s="191" t="e">
        <f t="shared" si="2"/>
        <v>#DIV/0!</v>
      </c>
    </row>
    <row r="38" spans="1:17" ht="15" customHeight="1" x14ac:dyDescent="0.2">
      <c r="B38" s="315"/>
      <c r="C38" s="296"/>
      <c r="D38" s="316"/>
      <c r="E38" s="171"/>
      <c r="F38" s="171"/>
      <c r="G38" s="172"/>
      <c r="H38" s="172"/>
      <c r="I38" s="172"/>
      <c r="J38" s="172"/>
      <c r="K38" s="172"/>
      <c r="L38" s="172"/>
      <c r="M38" s="172"/>
      <c r="N38" s="172"/>
      <c r="O38" s="172">
        <f t="shared" si="3"/>
        <v>0</v>
      </c>
      <c r="P38" s="190" t="e">
        <f t="shared" si="1"/>
        <v>#DIV/0!</v>
      </c>
      <c r="Q38" s="191" t="e">
        <f t="shared" si="2"/>
        <v>#DIV/0!</v>
      </c>
    </row>
    <row r="39" spans="1:17" ht="15.75" customHeight="1" x14ac:dyDescent="0.2">
      <c r="B39" s="315"/>
      <c r="C39" s="296"/>
      <c r="D39" s="316"/>
      <c r="E39" s="171"/>
      <c r="F39" s="171"/>
      <c r="G39" s="172"/>
      <c r="H39" s="172"/>
      <c r="I39" s="172"/>
      <c r="J39" s="172"/>
      <c r="K39" s="172"/>
      <c r="L39" s="172"/>
      <c r="M39" s="172"/>
      <c r="N39" s="172"/>
      <c r="O39" s="172">
        <f t="shared" si="3"/>
        <v>0</v>
      </c>
      <c r="P39" s="190" t="e">
        <f t="shared" si="1"/>
        <v>#DIV/0!</v>
      </c>
      <c r="Q39" s="191" t="e">
        <f t="shared" si="2"/>
        <v>#DIV/0!</v>
      </c>
    </row>
    <row r="40" spans="1:17" x14ac:dyDescent="0.2">
      <c r="B40" s="176"/>
      <c r="C40" s="177"/>
      <c r="D40" s="178"/>
      <c r="E40" s="179"/>
      <c r="F40" s="179"/>
      <c r="G40" s="180"/>
      <c r="H40" s="180"/>
      <c r="I40" s="180"/>
      <c r="J40" s="180"/>
      <c r="K40" s="180"/>
      <c r="L40" s="180"/>
      <c r="M40" s="180"/>
      <c r="N40" s="180"/>
      <c r="O40" s="180"/>
      <c r="P40" s="190"/>
      <c r="Q40" s="191"/>
    </row>
    <row r="41" spans="1:17" s="43" customFormat="1" x14ac:dyDescent="0.2">
      <c r="A41" s="42"/>
      <c r="B41" s="92"/>
      <c r="C41" s="317" t="s">
        <v>58</v>
      </c>
      <c r="D41" s="318"/>
      <c r="E41" s="181">
        <v>0</v>
      </c>
      <c r="F41" s="181">
        <v>0</v>
      </c>
      <c r="G41" s="181">
        <v>0</v>
      </c>
      <c r="H41" s="181">
        <v>0</v>
      </c>
      <c r="I41" s="181">
        <v>0</v>
      </c>
      <c r="J41" s="181">
        <v>0</v>
      </c>
      <c r="K41" s="181">
        <v>0</v>
      </c>
      <c r="L41" s="181">
        <v>0</v>
      </c>
      <c r="M41" s="181">
        <v>0</v>
      </c>
      <c r="N41" s="181">
        <v>0</v>
      </c>
      <c r="O41" s="181">
        <v>0</v>
      </c>
      <c r="P41" s="327"/>
      <c r="Q41" s="328"/>
    </row>
    <row r="42" spans="1:17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7" x14ac:dyDescent="0.2">
      <c r="B43" s="50" t="s">
        <v>36</v>
      </c>
      <c r="G43" s="1"/>
      <c r="H43" s="1"/>
      <c r="I43" s="1"/>
      <c r="J43" s="1"/>
      <c r="K43" s="1"/>
      <c r="L43" s="1"/>
      <c r="M43" s="1"/>
      <c r="N43" s="1"/>
      <c r="O43" s="1"/>
    </row>
    <row r="49" spans="4:15" x14ac:dyDescent="0.2">
      <c r="D49" s="243"/>
      <c r="E49" s="243"/>
      <c r="H49" s="132"/>
      <c r="I49" s="132"/>
      <c r="J49" s="132"/>
      <c r="K49" s="243"/>
      <c r="L49" s="243"/>
      <c r="M49" s="243"/>
      <c r="N49" s="243"/>
      <c r="O49" s="132"/>
    </row>
    <row r="50" spans="4:15" x14ac:dyDescent="0.2">
      <c r="D50" s="245" t="s">
        <v>38</v>
      </c>
      <c r="E50" s="245"/>
      <c r="H50" s="133"/>
      <c r="I50" s="133"/>
      <c r="J50" s="133"/>
      <c r="K50" s="305" t="s">
        <v>39</v>
      </c>
      <c r="L50" s="305"/>
      <c r="M50" s="305"/>
      <c r="N50" s="305"/>
      <c r="O50" s="133"/>
    </row>
    <row r="51" spans="4:15" x14ac:dyDescent="0.2">
      <c r="D51" s="245" t="s">
        <v>40</v>
      </c>
      <c r="E51" s="245"/>
      <c r="H51" s="193"/>
      <c r="I51" s="193"/>
      <c r="J51" s="193"/>
      <c r="K51" s="305" t="s">
        <v>165</v>
      </c>
      <c r="L51" s="305"/>
      <c r="M51" s="305"/>
      <c r="N51" s="305"/>
      <c r="O51" s="193"/>
    </row>
  </sheetData>
  <mergeCells count="27">
    <mergeCell ref="P41:Q41"/>
    <mergeCell ref="D49:E49"/>
    <mergeCell ref="K49:N49"/>
    <mergeCell ref="D50:E50"/>
    <mergeCell ref="K50:N50"/>
    <mergeCell ref="D51:E51"/>
    <mergeCell ref="K51:N51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Footer>&amp;R2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view="pageLayout" topLeftCell="E1" zoomScaleNormal="100" workbookViewId="0">
      <selection activeCell="B3" sqref="B3:Y3"/>
    </sheetView>
  </sheetViews>
  <sheetFormatPr baseColWidth="10" defaultRowHeight="12.75" x14ac:dyDescent="0.2"/>
  <cols>
    <col min="1" max="1" width="23.85546875" style="1" customWidth="1"/>
    <col min="2" max="2" width="5.85546875" style="2" customWidth="1"/>
    <col min="3" max="3" width="15.7109375" style="2" customWidth="1"/>
    <col min="4" max="8" width="5.42578125" style="2" customWidth="1"/>
    <col min="9" max="13" width="12.7109375" style="2" customWidth="1"/>
    <col min="14" max="14" width="11.42578125" style="2" customWidth="1"/>
    <col min="15" max="15" width="12.85546875" style="2" customWidth="1"/>
    <col min="16" max="16" width="10.85546875" style="1" customWidth="1"/>
    <col min="17" max="16384" width="11.42578125" style="2"/>
  </cols>
  <sheetData>
    <row r="1" spans="2:25" x14ac:dyDescent="0.2">
      <c r="B1" s="228" t="s">
        <v>211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</row>
    <row r="2" spans="2:25" x14ac:dyDescent="0.2"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</row>
    <row r="3" spans="2:25" x14ac:dyDescent="0.2">
      <c r="B3" s="228" t="s">
        <v>239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</row>
    <row r="4" spans="2:25" s="1" customFormat="1" x14ac:dyDescent="0.2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2:25" s="1" customFormat="1" x14ac:dyDescent="0.2">
      <c r="D5" s="9" t="s">
        <v>44</v>
      </c>
      <c r="E5" s="229" t="s">
        <v>3</v>
      </c>
      <c r="F5" s="229"/>
      <c r="G5" s="229"/>
      <c r="H5" s="229"/>
      <c r="I5" s="229"/>
      <c r="J5" s="229"/>
      <c r="K5" s="229"/>
      <c r="L5" s="229"/>
      <c r="M5" s="229"/>
      <c r="N5" s="229"/>
      <c r="O5" s="169"/>
    </row>
    <row r="6" spans="2:25" s="1" customFormat="1" x14ac:dyDescent="0.2"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2:25" x14ac:dyDescent="0.2">
      <c r="B7" s="331" t="s">
        <v>212</v>
      </c>
      <c r="C7" s="332"/>
      <c r="D7" s="333" t="s">
        <v>213</v>
      </c>
      <c r="E7" s="334"/>
      <c r="F7" s="334"/>
      <c r="G7" s="334"/>
      <c r="H7" s="335"/>
      <c r="I7" s="336" t="s">
        <v>214</v>
      </c>
      <c r="J7" s="336"/>
      <c r="K7" s="336"/>
      <c r="L7" s="336"/>
      <c r="M7" s="336"/>
      <c r="N7" s="336"/>
      <c r="O7" s="336"/>
      <c r="P7" s="336" t="s">
        <v>215</v>
      </c>
      <c r="Q7" s="336"/>
      <c r="R7" s="336"/>
      <c r="S7" s="336"/>
      <c r="T7" s="336"/>
      <c r="U7" s="336" t="s">
        <v>216</v>
      </c>
      <c r="V7" s="336"/>
      <c r="W7" s="336"/>
      <c r="X7" s="336"/>
      <c r="Y7" s="336"/>
    </row>
    <row r="8" spans="2:25" x14ac:dyDescent="0.2">
      <c r="B8" s="337" t="s">
        <v>217</v>
      </c>
      <c r="C8" s="337" t="s">
        <v>218</v>
      </c>
      <c r="D8" s="329" t="s">
        <v>219</v>
      </c>
      <c r="E8" s="329" t="s">
        <v>220</v>
      </c>
      <c r="F8" s="329" t="s">
        <v>221</v>
      </c>
      <c r="G8" s="329" t="s">
        <v>222</v>
      </c>
      <c r="H8" s="329" t="s">
        <v>200</v>
      </c>
      <c r="I8" s="341" t="s">
        <v>223</v>
      </c>
      <c r="J8" s="341" t="s">
        <v>224</v>
      </c>
      <c r="K8" s="341" t="s">
        <v>225</v>
      </c>
      <c r="L8" s="341" t="s">
        <v>226</v>
      </c>
      <c r="M8" s="341" t="s">
        <v>227</v>
      </c>
      <c r="N8" s="341" t="s">
        <v>228</v>
      </c>
      <c r="O8" s="341" t="s">
        <v>229</v>
      </c>
      <c r="P8" s="341" t="s">
        <v>230</v>
      </c>
      <c r="Q8" s="341" t="s">
        <v>231</v>
      </c>
      <c r="R8" s="341" t="s">
        <v>232</v>
      </c>
      <c r="S8" s="339" t="s">
        <v>233</v>
      </c>
      <c r="T8" s="340"/>
      <c r="U8" s="341" t="s">
        <v>48</v>
      </c>
      <c r="V8" s="341" t="s">
        <v>9</v>
      </c>
      <c r="W8" s="341" t="s">
        <v>10</v>
      </c>
      <c r="X8" s="339" t="s">
        <v>234</v>
      </c>
      <c r="Y8" s="340"/>
    </row>
    <row r="9" spans="2:25" ht="25.5" x14ac:dyDescent="0.2">
      <c r="B9" s="338"/>
      <c r="C9" s="338"/>
      <c r="D9" s="330"/>
      <c r="E9" s="330"/>
      <c r="F9" s="330"/>
      <c r="G9" s="330"/>
      <c r="H9" s="330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194" t="s">
        <v>235</v>
      </c>
      <c r="T9" s="194" t="s">
        <v>236</v>
      </c>
      <c r="U9" s="343"/>
      <c r="V9" s="343"/>
      <c r="W9" s="343"/>
      <c r="X9" s="195" t="s">
        <v>237</v>
      </c>
      <c r="Y9" s="195" t="s">
        <v>238</v>
      </c>
    </row>
    <row r="10" spans="2:25" x14ac:dyDescent="0.2">
      <c r="B10" s="196"/>
      <c r="C10" s="197"/>
      <c r="D10" s="198"/>
      <c r="E10" s="171"/>
      <c r="F10" s="171"/>
      <c r="G10" s="172"/>
      <c r="H10" s="199"/>
      <c r="I10" s="200"/>
      <c r="J10" s="201"/>
      <c r="K10" s="201"/>
      <c r="L10" s="201"/>
      <c r="M10" s="201"/>
      <c r="N10" s="201"/>
      <c r="O10" s="202"/>
      <c r="P10" s="203"/>
      <c r="Q10" s="204"/>
      <c r="R10" s="204"/>
      <c r="S10" s="204"/>
      <c r="T10" s="205"/>
      <c r="U10" s="204"/>
      <c r="V10" s="204"/>
      <c r="W10" s="204"/>
      <c r="X10" s="204"/>
      <c r="Y10" s="205"/>
    </row>
    <row r="11" spans="2:25" x14ac:dyDescent="0.2">
      <c r="B11" s="206"/>
      <c r="C11" s="207"/>
      <c r="D11" s="208"/>
      <c r="E11" s="174"/>
      <c r="F11" s="174"/>
      <c r="G11" s="174"/>
      <c r="H11" s="209"/>
      <c r="I11" s="209"/>
      <c r="J11" s="210"/>
      <c r="K11" s="210"/>
      <c r="L11" s="210"/>
      <c r="M11" s="210"/>
      <c r="N11" s="210"/>
      <c r="O11" s="173"/>
      <c r="P11" s="6"/>
      <c r="Q11" s="132"/>
      <c r="R11" s="132"/>
      <c r="S11" s="132"/>
      <c r="T11" s="211"/>
      <c r="U11" s="132"/>
      <c r="V11" s="132"/>
      <c r="W11" s="132"/>
      <c r="X11" s="132"/>
      <c r="Y11" s="211"/>
    </row>
    <row r="12" spans="2:25" x14ac:dyDescent="0.2">
      <c r="B12" s="206"/>
      <c r="C12" s="207"/>
      <c r="D12" s="208"/>
      <c r="E12" s="171"/>
      <c r="F12" s="171"/>
      <c r="G12" s="172"/>
      <c r="H12" s="212"/>
      <c r="I12" s="212"/>
      <c r="J12" s="213"/>
      <c r="K12" s="213"/>
      <c r="L12" s="213"/>
      <c r="M12" s="213"/>
      <c r="N12" s="213"/>
      <c r="O12" s="214"/>
      <c r="P12" s="6"/>
      <c r="Q12" s="132"/>
      <c r="R12" s="132"/>
      <c r="S12" s="132"/>
      <c r="T12" s="211"/>
      <c r="U12" s="132"/>
      <c r="V12" s="132"/>
      <c r="W12" s="132"/>
      <c r="X12" s="132"/>
      <c r="Y12" s="211"/>
    </row>
    <row r="13" spans="2:25" x14ac:dyDescent="0.2">
      <c r="B13" s="206"/>
      <c r="C13" s="207"/>
      <c r="D13" s="208"/>
      <c r="E13" s="171"/>
      <c r="F13" s="171"/>
      <c r="G13" s="172"/>
      <c r="H13" s="199"/>
      <c r="I13" s="199"/>
      <c r="J13" s="143"/>
      <c r="K13" s="143"/>
      <c r="L13" s="143"/>
      <c r="M13" s="143"/>
      <c r="N13" s="143"/>
      <c r="O13" s="171"/>
      <c r="P13" s="6"/>
      <c r="Q13" s="132"/>
      <c r="R13" s="132"/>
      <c r="S13" s="132"/>
      <c r="T13" s="211"/>
      <c r="U13" s="132"/>
      <c r="V13" s="132"/>
      <c r="W13" s="132"/>
      <c r="X13" s="132"/>
      <c r="Y13" s="211"/>
    </row>
    <row r="14" spans="2:25" x14ac:dyDescent="0.2">
      <c r="B14" s="206"/>
      <c r="C14" s="207"/>
      <c r="D14" s="208"/>
      <c r="E14" s="174"/>
      <c r="F14" s="174"/>
      <c r="G14" s="174"/>
      <c r="H14" s="215"/>
      <c r="I14" s="215"/>
      <c r="J14" s="216"/>
      <c r="K14" s="216"/>
      <c r="L14" s="216"/>
      <c r="M14" s="216"/>
      <c r="N14" s="216"/>
      <c r="O14" s="174"/>
      <c r="P14" s="6"/>
      <c r="Q14" s="132"/>
      <c r="R14" s="132"/>
      <c r="S14" s="132"/>
      <c r="T14" s="211"/>
      <c r="U14" s="132"/>
      <c r="V14" s="132"/>
      <c r="W14" s="132"/>
      <c r="X14" s="132"/>
      <c r="Y14" s="211"/>
    </row>
    <row r="15" spans="2:25" x14ac:dyDescent="0.2">
      <c r="B15" s="206"/>
      <c r="C15" s="207"/>
      <c r="D15" s="208"/>
      <c r="E15" s="171"/>
      <c r="F15" s="171"/>
      <c r="G15" s="172"/>
      <c r="H15" s="199"/>
      <c r="I15" s="199"/>
      <c r="J15" s="143"/>
      <c r="K15" s="143"/>
      <c r="L15" s="143"/>
      <c r="M15" s="143"/>
      <c r="N15" s="143"/>
      <c r="O15" s="171"/>
      <c r="P15" s="6"/>
      <c r="Q15" s="132"/>
      <c r="R15" s="132"/>
      <c r="S15" s="132"/>
      <c r="T15" s="211"/>
      <c r="U15" s="132"/>
      <c r="V15" s="132"/>
      <c r="W15" s="132"/>
      <c r="X15" s="132"/>
      <c r="Y15" s="211"/>
    </row>
    <row r="16" spans="2:25" x14ac:dyDescent="0.2">
      <c r="B16" s="206"/>
      <c r="C16" s="207"/>
      <c r="D16" s="208"/>
      <c r="E16" s="171"/>
      <c r="F16" s="171"/>
      <c r="G16" s="172"/>
      <c r="H16" s="199"/>
      <c r="I16" s="199"/>
      <c r="J16" s="143"/>
      <c r="K16" s="143"/>
      <c r="L16" s="143"/>
      <c r="M16" s="143"/>
      <c r="N16" s="143"/>
      <c r="O16" s="171"/>
      <c r="P16" s="6"/>
      <c r="Q16" s="132"/>
      <c r="R16" s="132"/>
      <c r="S16" s="132"/>
      <c r="T16" s="211"/>
      <c r="U16" s="132"/>
      <c r="V16" s="132"/>
      <c r="W16" s="132"/>
      <c r="X16" s="132"/>
      <c r="Y16" s="211"/>
    </row>
    <row r="17" spans="2:25" x14ac:dyDescent="0.2">
      <c r="B17" s="206"/>
      <c r="C17" s="207"/>
      <c r="D17" s="208"/>
      <c r="E17" s="171"/>
      <c r="F17" s="171"/>
      <c r="G17" s="172"/>
      <c r="H17" s="199"/>
      <c r="I17" s="199"/>
      <c r="J17" s="143"/>
      <c r="K17" s="143"/>
      <c r="L17" s="143"/>
      <c r="M17" s="143"/>
      <c r="N17" s="143"/>
      <c r="O17" s="171"/>
      <c r="P17" s="6"/>
      <c r="Q17" s="132"/>
      <c r="R17" s="132"/>
      <c r="S17" s="132"/>
      <c r="T17" s="211"/>
      <c r="U17" s="132"/>
      <c r="V17" s="132"/>
      <c r="W17" s="132"/>
      <c r="X17" s="132"/>
      <c r="Y17" s="211"/>
    </row>
    <row r="18" spans="2:25" x14ac:dyDescent="0.2">
      <c r="B18" s="206"/>
      <c r="C18" s="207"/>
      <c r="D18" s="208"/>
      <c r="E18" s="171"/>
      <c r="F18" s="171"/>
      <c r="G18" s="172"/>
      <c r="H18" s="199"/>
      <c r="I18" s="199"/>
      <c r="J18" s="143"/>
      <c r="K18" s="143"/>
      <c r="L18" s="143"/>
      <c r="M18" s="143"/>
      <c r="N18" s="143"/>
      <c r="O18" s="171"/>
      <c r="P18" s="6"/>
      <c r="Q18" s="132"/>
      <c r="R18" s="132"/>
      <c r="S18" s="132"/>
      <c r="T18" s="211"/>
      <c r="U18" s="132"/>
      <c r="V18" s="132"/>
      <c r="W18" s="132"/>
      <c r="X18" s="132"/>
      <c r="Y18" s="211"/>
    </row>
    <row r="19" spans="2:25" x14ac:dyDescent="0.2">
      <c r="B19" s="206"/>
      <c r="C19" s="207"/>
      <c r="D19" s="208"/>
      <c r="E19" s="171"/>
      <c r="F19" s="171"/>
      <c r="G19" s="172"/>
      <c r="H19" s="199"/>
      <c r="I19" s="199"/>
      <c r="J19" s="143"/>
      <c r="K19" s="143"/>
      <c r="L19" s="143"/>
      <c r="M19" s="143"/>
      <c r="N19" s="143"/>
      <c r="O19" s="171"/>
      <c r="P19" s="6"/>
      <c r="Q19" s="132"/>
      <c r="R19" s="132"/>
      <c r="S19" s="132"/>
      <c r="T19" s="211"/>
      <c r="U19" s="132"/>
      <c r="V19" s="132"/>
      <c r="W19" s="132"/>
      <c r="X19" s="132"/>
      <c r="Y19" s="211"/>
    </row>
    <row r="20" spans="2:25" x14ac:dyDescent="0.2">
      <c r="B20" s="206"/>
      <c r="C20" s="207"/>
      <c r="D20" s="208"/>
      <c r="E20" s="171"/>
      <c r="F20" s="171"/>
      <c r="G20" s="172"/>
      <c r="H20" s="199"/>
      <c r="I20" s="199"/>
      <c r="J20" s="143"/>
      <c r="K20" s="143"/>
      <c r="L20" s="143"/>
      <c r="M20" s="143"/>
      <c r="N20" s="143"/>
      <c r="O20" s="171"/>
      <c r="P20" s="6"/>
      <c r="Q20" s="132"/>
      <c r="R20" s="132"/>
      <c r="S20" s="132"/>
      <c r="T20" s="211"/>
      <c r="U20" s="132"/>
      <c r="V20" s="132"/>
      <c r="W20" s="132"/>
      <c r="X20" s="132"/>
      <c r="Y20" s="211"/>
    </row>
    <row r="21" spans="2:25" x14ac:dyDescent="0.2">
      <c r="B21" s="206"/>
      <c r="C21" s="207"/>
      <c r="D21" s="208"/>
      <c r="E21" s="171"/>
      <c r="F21" s="171"/>
      <c r="G21" s="172"/>
      <c r="H21" s="199"/>
      <c r="I21" s="199"/>
      <c r="J21" s="143"/>
      <c r="K21" s="143"/>
      <c r="L21" s="143"/>
      <c r="M21" s="143"/>
      <c r="N21" s="143"/>
      <c r="O21" s="171"/>
      <c r="P21" s="6"/>
      <c r="Q21" s="132"/>
      <c r="R21" s="132"/>
      <c r="S21" s="132"/>
      <c r="T21" s="211"/>
      <c r="U21" s="132"/>
      <c r="V21" s="132"/>
      <c r="W21" s="132"/>
      <c r="X21" s="132"/>
      <c r="Y21" s="211"/>
    </row>
    <row r="22" spans="2:25" x14ac:dyDescent="0.2">
      <c r="B22" s="206"/>
      <c r="C22" s="207"/>
      <c r="D22" s="208"/>
      <c r="E22" s="171"/>
      <c r="F22" s="171"/>
      <c r="G22" s="172"/>
      <c r="H22" s="199"/>
      <c r="I22" s="199"/>
      <c r="J22" s="143"/>
      <c r="K22" s="143"/>
      <c r="L22" s="143"/>
      <c r="M22" s="143"/>
      <c r="N22" s="143"/>
      <c r="O22" s="171"/>
      <c r="P22" s="6"/>
      <c r="Q22" s="132"/>
      <c r="R22" s="132"/>
      <c r="S22" s="132"/>
      <c r="T22" s="211"/>
      <c r="U22" s="132"/>
      <c r="V22" s="132"/>
      <c r="W22" s="132"/>
      <c r="X22" s="132"/>
      <c r="Y22" s="211"/>
    </row>
    <row r="23" spans="2:25" x14ac:dyDescent="0.2">
      <c r="B23" s="206"/>
      <c r="C23" s="207"/>
      <c r="D23" s="208"/>
      <c r="E23" s="174"/>
      <c r="F23" s="174"/>
      <c r="G23" s="174"/>
      <c r="H23" s="215"/>
      <c r="I23" s="215"/>
      <c r="J23" s="216"/>
      <c r="K23" s="216"/>
      <c r="L23" s="216"/>
      <c r="M23" s="216"/>
      <c r="N23" s="216"/>
      <c r="O23" s="174"/>
      <c r="P23" s="6"/>
      <c r="Q23" s="132"/>
      <c r="R23" s="132"/>
      <c r="S23" s="132"/>
      <c r="T23" s="211"/>
      <c r="U23" s="132"/>
      <c r="V23" s="132"/>
      <c r="W23" s="132"/>
      <c r="X23" s="132"/>
      <c r="Y23" s="211"/>
    </row>
    <row r="24" spans="2:25" x14ac:dyDescent="0.2">
      <c r="B24" s="206"/>
      <c r="C24" s="207"/>
      <c r="D24" s="208"/>
      <c r="E24" s="171"/>
      <c r="F24" s="171"/>
      <c r="G24" s="172"/>
      <c r="H24" s="199"/>
      <c r="I24" s="199"/>
      <c r="J24" s="143"/>
      <c r="K24" s="143"/>
      <c r="L24" s="143"/>
      <c r="M24" s="143"/>
      <c r="N24" s="143"/>
      <c r="O24" s="171"/>
      <c r="P24" s="6"/>
      <c r="Q24" s="132"/>
      <c r="R24" s="132"/>
      <c r="S24" s="132"/>
      <c r="T24" s="211"/>
      <c r="U24" s="132"/>
      <c r="V24" s="132"/>
      <c r="W24" s="132"/>
      <c r="X24" s="132"/>
      <c r="Y24" s="211"/>
    </row>
    <row r="25" spans="2:25" x14ac:dyDescent="0.2">
      <c r="B25" s="206"/>
      <c r="C25" s="207"/>
      <c r="D25" s="208"/>
      <c r="E25" s="171"/>
      <c r="F25" s="171"/>
      <c r="G25" s="172"/>
      <c r="H25" s="199"/>
      <c r="I25" s="199"/>
      <c r="J25" s="143"/>
      <c r="K25" s="143"/>
      <c r="L25" s="143"/>
      <c r="M25" s="143"/>
      <c r="N25" s="143"/>
      <c r="O25" s="171"/>
      <c r="P25" s="6"/>
      <c r="Q25" s="132"/>
      <c r="R25" s="132"/>
      <c r="S25" s="132"/>
      <c r="T25" s="211"/>
      <c r="U25" s="132"/>
      <c r="V25" s="132"/>
      <c r="W25" s="132"/>
      <c r="X25" s="132"/>
      <c r="Y25" s="211"/>
    </row>
    <row r="26" spans="2:25" x14ac:dyDescent="0.2">
      <c r="B26" s="206"/>
      <c r="C26" s="207"/>
      <c r="D26" s="208"/>
      <c r="E26" s="171"/>
      <c r="F26" s="171"/>
      <c r="G26" s="172"/>
      <c r="H26" s="199"/>
      <c r="I26" s="199"/>
      <c r="J26" s="143"/>
      <c r="K26" s="143"/>
      <c r="L26" s="143"/>
      <c r="M26" s="143"/>
      <c r="N26" s="143"/>
      <c r="O26" s="171"/>
      <c r="P26" s="6"/>
      <c r="Q26" s="132"/>
      <c r="R26" s="132"/>
      <c r="S26" s="132"/>
      <c r="T26" s="211"/>
      <c r="U26" s="132"/>
      <c r="V26" s="132"/>
      <c r="W26" s="132"/>
      <c r="X26" s="132"/>
      <c r="Y26" s="211"/>
    </row>
    <row r="27" spans="2:25" x14ac:dyDescent="0.2">
      <c r="B27" s="206"/>
      <c r="C27" s="207"/>
      <c r="D27" s="208"/>
      <c r="E27" s="174"/>
      <c r="F27" s="174"/>
      <c r="G27" s="174"/>
      <c r="H27" s="215"/>
      <c r="I27" s="215"/>
      <c r="J27" s="216"/>
      <c r="K27" s="216"/>
      <c r="L27" s="216"/>
      <c r="M27" s="216"/>
      <c r="N27" s="216"/>
      <c r="O27" s="174"/>
      <c r="P27" s="6"/>
      <c r="Q27" s="132"/>
      <c r="R27" s="132"/>
      <c r="S27" s="132"/>
      <c r="T27" s="211"/>
      <c r="U27" s="132"/>
      <c r="V27" s="132"/>
      <c r="W27" s="132"/>
      <c r="X27" s="132"/>
      <c r="Y27" s="211"/>
    </row>
    <row r="28" spans="2:25" x14ac:dyDescent="0.2">
      <c r="B28" s="206"/>
      <c r="C28" s="207"/>
      <c r="D28" s="208"/>
      <c r="E28" s="171"/>
      <c r="F28" s="171"/>
      <c r="G28" s="172"/>
      <c r="H28" s="199"/>
      <c r="I28" s="199"/>
      <c r="J28" s="143"/>
      <c r="K28" s="143"/>
      <c r="L28" s="143"/>
      <c r="M28" s="143"/>
      <c r="N28" s="143"/>
      <c r="O28" s="171"/>
      <c r="P28" s="6"/>
      <c r="Q28" s="132"/>
      <c r="R28" s="132"/>
      <c r="S28" s="132"/>
      <c r="T28" s="211"/>
      <c r="U28" s="132"/>
      <c r="V28" s="132"/>
      <c r="W28" s="132"/>
      <c r="X28" s="132"/>
      <c r="Y28" s="211"/>
    </row>
    <row r="29" spans="2:25" x14ac:dyDescent="0.2">
      <c r="B29" s="206"/>
      <c r="C29" s="207"/>
      <c r="D29" s="208"/>
      <c r="E29" s="171"/>
      <c r="F29" s="171"/>
      <c r="G29" s="172"/>
      <c r="H29" s="199"/>
      <c r="I29" s="199"/>
      <c r="J29" s="143"/>
      <c r="K29" s="143"/>
      <c r="L29" s="143"/>
      <c r="M29" s="143"/>
      <c r="N29" s="143"/>
      <c r="O29" s="171"/>
      <c r="P29" s="6"/>
      <c r="Q29" s="132"/>
      <c r="R29" s="132"/>
      <c r="S29" s="132"/>
      <c r="T29" s="211"/>
      <c r="U29" s="132"/>
      <c r="V29" s="132"/>
      <c r="W29" s="132"/>
      <c r="X29" s="132"/>
      <c r="Y29" s="211"/>
    </row>
    <row r="30" spans="2:25" x14ac:dyDescent="0.2">
      <c r="B30" s="206"/>
      <c r="C30" s="207"/>
      <c r="D30" s="208"/>
      <c r="E30" s="174"/>
      <c r="F30" s="174"/>
      <c r="G30" s="174"/>
      <c r="H30" s="215"/>
      <c r="I30" s="215"/>
      <c r="J30" s="216"/>
      <c r="K30" s="216"/>
      <c r="L30" s="216"/>
      <c r="M30" s="216"/>
      <c r="N30" s="216"/>
      <c r="O30" s="174"/>
      <c r="P30" s="6"/>
      <c r="Q30" s="132"/>
      <c r="R30" s="132"/>
      <c r="S30" s="132"/>
      <c r="T30" s="211"/>
      <c r="U30" s="132"/>
      <c r="V30" s="132"/>
      <c r="W30" s="132"/>
      <c r="X30" s="132"/>
      <c r="Y30" s="211"/>
    </row>
    <row r="31" spans="2:25" x14ac:dyDescent="0.2">
      <c r="B31" s="206"/>
      <c r="C31" s="207"/>
      <c r="D31" s="208"/>
      <c r="E31" s="171"/>
      <c r="F31" s="171"/>
      <c r="G31" s="172"/>
      <c r="H31" s="199"/>
      <c r="I31" s="199"/>
      <c r="J31" s="143"/>
      <c r="K31" s="143"/>
      <c r="L31" s="143"/>
      <c r="M31" s="143"/>
      <c r="N31" s="143"/>
      <c r="O31" s="171"/>
      <c r="P31" s="6"/>
      <c r="Q31" s="132"/>
      <c r="R31" s="132"/>
      <c r="S31" s="132"/>
      <c r="T31" s="211"/>
      <c r="U31" s="132"/>
      <c r="V31" s="132"/>
      <c r="W31" s="132"/>
      <c r="X31" s="132"/>
      <c r="Y31" s="211"/>
    </row>
    <row r="32" spans="2:25" x14ac:dyDescent="0.2">
      <c r="B32" s="206"/>
      <c r="C32" s="207"/>
      <c r="D32" s="208"/>
      <c r="E32" s="171"/>
      <c r="F32" s="171"/>
      <c r="G32" s="172"/>
      <c r="H32" s="199"/>
      <c r="I32" s="199"/>
      <c r="J32" s="143"/>
      <c r="K32" s="143"/>
      <c r="L32" s="143"/>
      <c r="M32" s="143"/>
      <c r="N32" s="143"/>
      <c r="O32" s="171"/>
      <c r="P32" s="6"/>
      <c r="Q32" s="132"/>
      <c r="R32" s="132"/>
      <c r="S32" s="132"/>
      <c r="T32" s="211"/>
      <c r="U32" s="132"/>
      <c r="V32" s="132"/>
      <c r="W32" s="132"/>
      <c r="X32" s="132"/>
      <c r="Y32" s="211"/>
    </row>
    <row r="33" spans="1:25" x14ac:dyDescent="0.2">
      <c r="B33" s="206"/>
      <c r="C33" s="207"/>
      <c r="D33" s="208"/>
      <c r="E33" s="171"/>
      <c r="F33" s="171"/>
      <c r="G33" s="172"/>
      <c r="H33" s="199"/>
      <c r="I33" s="199"/>
      <c r="J33" s="143"/>
      <c r="K33" s="143"/>
      <c r="L33" s="143"/>
      <c r="M33" s="143"/>
      <c r="N33" s="143"/>
      <c r="O33" s="171"/>
      <c r="P33" s="6"/>
      <c r="Q33" s="132"/>
      <c r="R33" s="132"/>
      <c r="S33" s="132"/>
      <c r="T33" s="211"/>
      <c r="U33" s="132"/>
      <c r="V33" s="132"/>
      <c r="W33" s="132"/>
      <c r="X33" s="132"/>
      <c r="Y33" s="211"/>
    </row>
    <row r="34" spans="1:25" x14ac:dyDescent="0.2">
      <c r="B34" s="206"/>
      <c r="C34" s="207"/>
      <c r="D34" s="208"/>
      <c r="E34" s="171"/>
      <c r="F34" s="171"/>
      <c r="G34" s="172"/>
      <c r="H34" s="199"/>
      <c r="I34" s="199"/>
      <c r="J34" s="143"/>
      <c r="K34" s="143"/>
      <c r="L34" s="143"/>
      <c r="M34" s="143"/>
      <c r="N34" s="143"/>
      <c r="O34" s="171"/>
      <c r="P34" s="6"/>
      <c r="Q34" s="132"/>
      <c r="R34" s="132"/>
      <c r="S34" s="132"/>
      <c r="T34" s="211"/>
      <c r="U34" s="132"/>
      <c r="V34" s="132"/>
      <c r="W34" s="132"/>
      <c r="X34" s="132"/>
      <c r="Y34" s="211"/>
    </row>
    <row r="35" spans="1:25" x14ac:dyDescent="0.2">
      <c r="B35" s="206"/>
      <c r="C35" s="207"/>
      <c r="D35" s="208"/>
      <c r="E35" s="174"/>
      <c r="F35" s="174"/>
      <c r="G35" s="174"/>
      <c r="H35" s="215"/>
      <c r="I35" s="215"/>
      <c r="J35" s="216"/>
      <c r="K35" s="216"/>
      <c r="L35" s="216"/>
      <c r="M35" s="216"/>
      <c r="N35" s="216"/>
      <c r="O35" s="174"/>
      <c r="P35" s="6"/>
      <c r="Q35" s="132"/>
      <c r="R35" s="132"/>
      <c r="S35" s="132"/>
      <c r="T35" s="211"/>
      <c r="U35" s="132"/>
      <c r="V35" s="132"/>
      <c r="W35" s="132"/>
      <c r="X35" s="132"/>
      <c r="Y35" s="211"/>
    </row>
    <row r="36" spans="1:25" x14ac:dyDescent="0.2">
      <c r="B36" s="206"/>
      <c r="C36" s="207"/>
      <c r="D36" s="208"/>
      <c r="E36" s="171"/>
      <c r="F36" s="171"/>
      <c r="G36" s="172"/>
      <c r="H36" s="199"/>
      <c r="I36" s="199"/>
      <c r="J36" s="143"/>
      <c r="K36" s="143"/>
      <c r="L36" s="143"/>
      <c r="M36" s="143"/>
      <c r="N36" s="143"/>
      <c r="O36" s="171"/>
      <c r="P36" s="6"/>
      <c r="Q36" s="132"/>
      <c r="R36" s="132"/>
      <c r="S36" s="132"/>
      <c r="T36" s="211"/>
      <c r="U36" s="132"/>
      <c r="V36" s="132"/>
      <c r="W36" s="132"/>
      <c r="X36" s="132"/>
      <c r="Y36" s="211"/>
    </row>
    <row r="37" spans="1:25" x14ac:dyDescent="0.2">
      <c r="B37" s="206"/>
      <c r="C37" s="207"/>
      <c r="D37" s="208"/>
      <c r="E37" s="171"/>
      <c r="F37" s="171"/>
      <c r="G37" s="172"/>
      <c r="H37" s="199"/>
      <c r="I37" s="199"/>
      <c r="J37" s="143"/>
      <c r="K37" s="143"/>
      <c r="L37" s="143"/>
      <c r="M37" s="143"/>
      <c r="N37" s="143"/>
      <c r="O37" s="171"/>
      <c r="P37" s="6"/>
      <c r="Q37" s="132"/>
      <c r="R37" s="132"/>
      <c r="S37" s="132"/>
      <c r="T37" s="211"/>
      <c r="U37" s="132"/>
      <c r="V37" s="132"/>
      <c r="W37" s="132"/>
      <c r="X37" s="132"/>
      <c r="Y37" s="211"/>
    </row>
    <row r="38" spans="1:25" x14ac:dyDescent="0.2">
      <c r="B38" s="206"/>
      <c r="C38" s="207"/>
      <c r="D38" s="208"/>
      <c r="E38" s="171"/>
      <c r="F38" s="171"/>
      <c r="G38" s="172"/>
      <c r="H38" s="199"/>
      <c r="I38" s="199"/>
      <c r="J38" s="143"/>
      <c r="K38" s="143"/>
      <c r="L38" s="143"/>
      <c r="M38" s="143"/>
      <c r="N38" s="143"/>
      <c r="O38" s="171"/>
      <c r="P38" s="6"/>
      <c r="Q38" s="132"/>
      <c r="R38" s="132"/>
      <c r="S38" s="132"/>
      <c r="T38" s="211"/>
      <c r="U38" s="132"/>
      <c r="V38" s="132"/>
      <c r="W38" s="132"/>
      <c r="X38" s="132"/>
      <c r="Y38" s="211"/>
    </row>
    <row r="39" spans="1:25" x14ac:dyDescent="0.2">
      <c r="B39" s="206"/>
      <c r="C39" s="207"/>
      <c r="D39" s="208"/>
      <c r="E39" s="171"/>
      <c r="F39" s="171"/>
      <c r="G39" s="172"/>
      <c r="H39" s="199"/>
      <c r="I39" s="199"/>
      <c r="J39" s="143"/>
      <c r="K39" s="143"/>
      <c r="L39" s="143"/>
      <c r="M39" s="143"/>
      <c r="N39" s="143"/>
      <c r="O39" s="171"/>
      <c r="P39" s="6"/>
      <c r="Q39" s="132"/>
      <c r="R39" s="132"/>
      <c r="S39" s="132"/>
      <c r="T39" s="211"/>
      <c r="U39" s="132"/>
      <c r="V39" s="132"/>
      <c r="W39" s="132"/>
      <c r="X39" s="132"/>
      <c r="Y39" s="211"/>
    </row>
    <row r="40" spans="1:25" x14ac:dyDescent="0.2">
      <c r="B40" s="217"/>
      <c r="C40" s="218"/>
      <c r="D40" s="219"/>
      <c r="E40" s="179"/>
      <c r="F40" s="179"/>
      <c r="G40" s="180"/>
      <c r="H40" s="220"/>
      <c r="I40" s="220"/>
      <c r="J40" s="221"/>
      <c r="K40" s="221"/>
      <c r="L40" s="221"/>
      <c r="M40" s="221"/>
      <c r="N40" s="221"/>
      <c r="O40" s="179"/>
      <c r="P40" s="73"/>
      <c r="Q40" s="53"/>
      <c r="R40" s="53"/>
      <c r="S40" s="53"/>
      <c r="T40" s="222"/>
      <c r="U40" s="132"/>
      <c r="V40" s="132"/>
      <c r="W40" s="132"/>
      <c r="X40" s="132"/>
      <c r="Y40" s="211"/>
    </row>
    <row r="41" spans="1:25" s="43" customFormat="1" x14ac:dyDescent="0.2">
      <c r="A41" s="42"/>
      <c r="B41" s="92"/>
      <c r="C41" s="317" t="s">
        <v>58</v>
      </c>
      <c r="D41" s="318"/>
      <c r="E41" s="181">
        <f>+E11+E14+E23+E27+E30+E35+E37+E38+E39</f>
        <v>0</v>
      </c>
      <c r="F41" s="181"/>
      <c r="G41" s="181">
        <f t="shared" ref="G41:H41" si="0">+G11+G14+G23+G27+G30+G35+G37+G38+G39</f>
        <v>0</v>
      </c>
      <c r="H41" s="181">
        <f t="shared" si="0"/>
        <v>0</v>
      </c>
      <c r="I41" s="181">
        <v>0</v>
      </c>
      <c r="J41" s="181">
        <v>0</v>
      </c>
      <c r="K41" s="181">
        <v>0</v>
      </c>
      <c r="L41" s="181">
        <v>0</v>
      </c>
      <c r="M41" s="181">
        <v>0</v>
      </c>
      <c r="N41" s="181">
        <v>0</v>
      </c>
      <c r="O41" s="181">
        <v>0</v>
      </c>
      <c r="P41" s="223">
        <v>0</v>
      </c>
      <c r="Q41" s="224">
        <v>0</v>
      </c>
      <c r="R41" s="225">
        <v>0</v>
      </c>
      <c r="S41" s="226">
        <v>0</v>
      </c>
      <c r="T41" s="227">
        <v>0</v>
      </c>
      <c r="U41" s="227">
        <v>0</v>
      </c>
      <c r="V41" s="227">
        <v>0</v>
      </c>
      <c r="W41" s="227">
        <v>0</v>
      </c>
      <c r="X41" s="227">
        <v>0</v>
      </c>
      <c r="Y41" s="227">
        <v>0</v>
      </c>
    </row>
    <row r="42" spans="1:25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25" x14ac:dyDescent="0.2">
      <c r="B43" s="50" t="s">
        <v>36</v>
      </c>
      <c r="G43" s="1"/>
      <c r="H43" s="1"/>
      <c r="I43" s="1"/>
      <c r="J43" s="1"/>
      <c r="K43" s="1"/>
      <c r="L43" s="1"/>
      <c r="M43" s="1"/>
      <c r="N43" s="1"/>
      <c r="O43" s="1"/>
    </row>
    <row r="44" spans="1:25" x14ac:dyDescent="0.2">
      <c r="B44" s="50"/>
      <c r="G44" s="1"/>
      <c r="H44" s="1"/>
      <c r="I44" s="1"/>
      <c r="J44" s="1"/>
      <c r="K44" s="1"/>
      <c r="L44" s="1"/>
      <c r="M44" s="1"/>
      <c r="N44" s="1"/>
      <c r="O44" s="1"/>
    </row>
    <row r="45" spans="1:25" x14ac:dyDescent="0.2">
      <c r="B45" s="50"/>
      <c r="G45" s="1"/>
      <c r="H45" s="1"/>
      <c r="I45" s="1"/>
      <c r="J45" s="1"/>
      <c r="K45" s="1"/>
      <c r="L45" s="1"/>
      <c r="M45" s="1"/>
      <c r="N45" s="1"/>
      <c r="O45" s="1"/>
    </row>
    <row r="46" spans="1:25" x14ac:dyDescent="0.2">
      <c r="B46" s="50"/>
      <c r="G46" s="1"/>
      <c r="H46" s="1"/>
      <c r="I46" s="1"/>
      <c r="J46" s="1"/>
      <c r="K46" s="1"/>
      <c r="L46" s="1"/>
      <c r="M46" s="1"/>
      <c r="N46" s="1"/>
      <c r="O46" s="1"/>
    </row>
    <row r="47" spans="1:25" x14ac:dyDescent="0.2">
      <c r="B47" s="50"/>
      <c r="G47" s="1"/>
      <c r="H47" s="1"/>
      <c r="I47" s="1"/>
      <c r="J47" s="1"/>
      <c r="K47" s="1"/>
      <c r="L47" s="1"/>
      <c r="M47" s="1"/>
      <c r="N47" s="1"/>
      <c r="O47" s="1"/>
    </row>
    <row r="48" spans="1:25" x14ac:dyDescent="0.2">
      <c r="B48" s="50"/>
      <c r="G48" s="1"/>
      <c r="H48" s="1"/>
      <c r="I48" s="1"/>
      <c r="J48" s="1"/>
      <c r="K48" s="1"/>
      <c r="L48" s="1"/>
      <c r="M48" s="1"/>
      <c r="N48" s="1"/>
      <c r="O48" s="1"/>
    </row>
    <row r="51" spans="3:28" x14ac:dyDescent="0.2">
      <c r="C51" s="305" t="s">
        <v>64</v>
      </c>
      <c r="D51" s="305"/>
      <c r="E51" s="305"/>
      <c r="F51" s="305"/>
      <c r="G51" s="305"/>
      <c r="H51" s="305"/>
      <c r="I51" s="305"/>
      <c r="J51" s="305"/>
      <c r="K51" s="132"/>
      <c r="L51" s="132"/>
      <c r="M51" s="132"/>
      <c r="N51" s="132"/>
      <c r="O51" s="132"/>
      <c r="U51" s="243"/>
      <c r="V51" s="243"/>
      <c r="W51" s="243"/>
      <c r="X51" s="243"/>
    </row>
    <row r="52" spans="3:28" x14ac:dyDescent="0.2">
      <c r="C52" s="244" t="s">
        <v>38</v>
      </c>
      <c r="D52" s="244"/>
      <c r="E52" s="244"/>
      <c r="F52" s="244"/>
      <c r="G52" s="244"/>
      <c r="H52" s="244"/>
      <c r="I52" s="244"/>
      <c r="J52" s="244"/>
      <c r="K52" s="133"/>
      <c r="L52" s="133"/>
      <c r="M52" s="133"/>
      <c r="N52" s="133"/>
      <c r="O52" s="133"/>
      <c r="U52" s="305" t="s">
        <v>39</v>
      </c>
      <c r="V52" s="305"/>
      <c r="W52" s="305"/>
      <c r="X52" s="305"/>
    </row>
    <row r="53" spans="3:28" x14ac:dyDescent="0.2">
      <c r="C53" s="245" t="s">
        <v>40</v>
      </c>
      <c r="D53" s="245"/>
      <c r="E53" s="245"/>
      <c r="F53" s="245"/>
      <c r="G53" s="245"/>
      <c r="H53" s="245"/>
      <c r="I53" s="245"/>
      <c r="J53" s="245"/>
      <c r="K53" s="193"/>
      <c r="L53" s="193"/>
      <c r="M53" s="193"/>
      <c r="N53" s="193"/>
      <c r="O53" s="193"/>
      <c r="U53" s="305" t="s">
        <v>165</v>
      </c>
      <c r="V53" s="305"/>
      <c r="W53" s="305"/>
      <c r="X53" s="305"/>
      <c r="Y53" s="193"/>
      <c r="Z53" s="193"/>
      <c r="AA53" s="193"/>
      <c r="AB53" s="193"/>
    </row>
  </sheetData>
  <mergeCells count="37">
    <mergeCell ref="C52:J52"/>
    <mergeCell ref="U52:X52"/>
    <mergeCell ref="C53:J53"/>
    <mergeCell ref="U53:X53"/>
    <mergeCell ref="U8:U9"/>
    <mergeCell ref="V8:V9"/>
    <mergeCell ref="W8:W9"/>
    <mergeCell ref="X8:Y8"/>
    <mergeCell ref="C41:D41"/>
    <mergeCell ref="C51:J51"/>
    <mergeCell ref="U51:X51"/>
    <mergeCell ref="N8:N9"/>
    <mergeCell ref="O8:O9"/>
    <mergeCell ref="P8:P9"/>
    <mergeCell ref="Q8:Q9"/>
    <mergeCell ref="R8:R9"/>
    <mergeCell ref="I8:I9"/>
    <mergeCell ref="J8:J9"/>
    <mergeCell ref="K8:K9"/>
    <mergeCell ref="L8:L9"/>
    <mergeCell ref="M8:M9"/>
    <mergeCell ref="G8:G9"/>
    <mergeCell ref="B1:Y2"/>
    <mergeCell ref="B3:Y3"/>
    <mergeCell ref="E5:N5"/>
    <mergeCell ref="B7:C7"/>
    <mergeCell ref="D7:H7"/>
    <mergeCell ref="I7:O7"/>
    <mergeCell ref="P7:T7"/>
    <mergeCell ref="U7:Y7"/>
    <mergeCell ref="B8:B9"/>
    <mergeCell ref="C8:C9"/>
    <mergeCell ref="D8:D9"/>
    <mergeCell ref="E8:E9"/>
    <mergeCell ref="F8:F9"/>
    <mergeCell ref="S8:T8"/>
    <mergeCell ref="H8:H9"/>
  </mergeCells>
  <dataValidations disablePrompts="1"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Footer>&amp;R3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view="pageLayout" topLeftCell="A54" zoomScaleNormal="100" workbookViewId="0">
      <selection activeCell="E31" sqref="E31"/>
    </sheetView>
  </sheetViews>
  <sheetFormatPr baseColWidth="10" defaultRowHeight="12.75" x14ac:dyDescent="0.2"/>
  <cols>
    <col min="1" max="1" width="14.7109375" style="1" customWidth="1"/>
    <col min="2" max="2" width="3.28515625" style="2" customWidth="1"/>
    <col min="3" max="3" width="52.5703125" style="2" customWidth="1"/>
    <col min="4" max="4" width="14.140625" style="2" customWidth="1"/>
    <col min="5" max="5" width="14" style="2" customWidth="1"/>
    <col min="6" max="6" width="14.140625" style="2" customWidth="1"/>
    <col min="7" max="7" width="14.5703125" style="2" customWidth="1"/>
    <col min="8" max="9" width="13.7109375" style="2" customWidth="1"/>
    <col min="10" max="10" width="14.140625" style="2" customWidth="1"/>
    <col min="11" max="11" width="14.28515625" style="2" customWidth="1"/>
    <col min="12" max="12" width="2.7109375" style="1" customWidth="1"/>
    <col min="13" max="16384" width="11.42578125" style="2"/>
  </cols>
  <sheetData>
    <row r="1" spans="2:11" ht="7.5" customHeight="1" x14ac:dyDescent="0.2"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2:11" ht="19.5" customHeight="1" x14ac:dyDescent="0.2">
      <c r="B2" s="228" t="s">
        <v>42</v>
      </c>
      <c r="C2" s="228"/>
      <c r="D2" s="228"/>
      <c r="E2" s="228"/>
      <c r="F2" s="228"/>
      <c r="G2" s="228"/>
      <c r="H2" s="228"/>
      <c r="I2" s="228"/>
      <c r="J2" s="228"/>
      <c r="K2" s="228"/>
    </row>
    <row r="3" spans="2:11" ht="19.5" customHeight="1" x14ac:dyDescent="0.2">
      <c r="B3" s="228" t="s">
        <v>43</v>
      </c>
      <c r="C3" s="228"/>
      <c r="D3" s="228"/>
      <c r="E3" s="228"/>
      <c r="F3" s="228"/>
      <c r="G3" s="228"/>
      <c r="H3" s="228"/>
      <c r="I3" s="228"/>
      <c r="J3" s="228"/>
      <c r="K3" s="228"/>
    </row>
    <row r="4" spans="2:11" ht="19.5" customHeight="1" x14ac:dyDescent="0.2">
      <c r="B4" s="228" t="s">
        <v>239</v>
      </c>
      <c r="C4" s="228"/>
      <c r="D4" s="228"/>
      <c r="E4" s="228"/>
      <c r="F4" s="228"/>
      <c r="G4" s="228"/>
      <c r="H4" s="228"/>
      <c r="I4" s="228"/>
      <c r="J4" s="228"/>
      <c r="K4" s="228"/>
    </row>
    <row r="5" spans="2:11" s="1" customFormat="1" x14ac:dyDescent="0.2"/>
    <row r="6" spans="2:11" s="1" customFormat="1" x14ac:dyDescent="0.2">
      <c r="C6" s="9" t="s">
        <v>44</v>
      </c>
      <c r="D6" s="229" t="s">
        <v>3</v>
      </c>
      <c r="E6" s="229"/>
      <c r="F6" s="229"/>
      <c r="G6" s="229"/>
      <c r="H6" s="229"/>
      <c r="I6" s="229"/>
      <c r="J6" s="229"/>
    </row>
    <row r="7" spans="2:11" s="1" customFormat="1" x14ac:dyDescent="0.2"/>
    <row r="8" spans="2:11" x14ac:dyDescent="0.2">
      <c r="B8" s="251" t="s">
        <v>45</v>
      </c>
      <c r="C8" s="251"/>
      <c r="D8" s="252" t="s">
        <v>46</v>
      </c>
      <c r="E8" s="252"/>
      <c r="F8" s="252"/>
      <c r="G8" s="252"/>
      <c r="H8" s="252"/>
      <c r="I8" s="252"/>
      <c r="J8" s="252"/>
      <c r="K8" s="252" t="s">
        <v>47</v>
      </c>
    </row>
    <row r="9" spans="2:11" ht="25.5" x14ac:dyDescent="0.2">
      <c r="B9" s="251"/>
      <c r="C9" s="251"/>
      <c r="D9" s="60" t="s">
        <v>48</v>
      </c>
      <c r="E9" s="60" t="s">
        <v>49</v>
      </c>
      <c r="F9" s="60" t="s">
        <v>9</v>
      </c>
      <c r="G9" s="60" t="s">
        <v>50</v>
      </c>
      <c r="H9" s="60" t="s">
        <v>10</v>
      </c>
      <c r="I9" s="60" t="s">
        <v>51</v>
      </c>
      <c r="J9" s="60" t="s">
        <v>52</v>
      </c>
      <c r="K9" s="252"/>
    </row>
    <row r="10" spans="2:11" x14ac:dyDescent="0.2">
      <c r="B10" s="251"/>
      <c r="C10" s="251"/>
      <c r="D10" s="60">
        <v>1</v>
      </c>
      <c r="E10" s="60">
        <v>2</v>
      </c>
      <c r="F10" s="60" t="s">
        <v>53</v>
      </c>
      <c r="G10" s="60">
        <v>4</v>
      </c>
      <c r="H10" s="60">
        <v>5</v>
      </c>
      <c r="I10" s="60">
        <v>6</v>
      </c>
      <c r="J10" s="60">
        <v>7</v>
      </c>
      <c r="K10" s="60" t="s">
        <v>54</v>
      </c>
    </row>
    <row r="11" spans="2:11" x14ac:dyDescent="0.2">
      <c r="B11" s="61"/>
      <c r="C11" s="62"/>
      <c r="D11" s="63"/>
      <c r="E11" s="63"/>
      <c r="F11" s="63"/>
      <c r="G11" s="63"/>
      <c r="H11" s="63"/>
      <c r="I11" s="63"/>
      <c r="J11" s="63"/>
      <c r="K11" s="63"/>
    </row>
    <row r="12" spans="2:11" x14ac:dyDescent="0.2">
      <c r="B12" s="64"/>
      <c r="C12" s="62" t="s">
        <v>55</v>
      </c>
      <c r="D12" s="65">
        <v>54724194.689999998</v>
      </c>
      <c r="E12" s="65">
        <v>17414793.620000001</v>
      </c>
      <c r="F12" s="65">
        <f>+D12+E12</f>
        <v>72138988.310000002</v>
      </c>
      <c r="G12" s="65">
        <v>22899835.41</v>
      </c>
      <c r="H12" s="65">
        <v>22899835.41</v>
      </c>
      <c r="I12" s="65">
        <v>22899835.41</v>
      </c>
      <c r="J12" s="65">
        <v>22899835.41</v>
      </c>
      <c r="K12" s="65">
        <f t="shared" ref="K12:K20" si="0">+F12-H12</f>
        <v>49239152.900000006</v>
      </c>
    </row>
    <row r="13" spans="2:11" x14ac:dyDescent="0.2">
      <c r="B13" s="64"/>
      <c r="C13" s="66" t="s">
        <v>56</v>
      </c>
      <c r="D13" s="65">
        <v>0</v>
      </c>
      <c r="E13" s="65">
        <v>0</v>
      </c>
      <c r="F13" s="65">
        <f t="shared" ref="F13:F19" si="1">+D13+E13</f>
        <v>0</v>
      </c>
      <c r="G13" s="65">
        <v>0</v>
      </c>
      <c r="H13" s="65">
        <v>0</v>
      </c>
      <c r="I13" s="65">
        <v>0</v>
      </c>
      <c r="J13" s="65">
        <v>0</v>
      </c>
      <c r="K13" s="65">
        <f t="shared" si="0"/>
        <v>0</v>
      </c>
    </row>
    <row r="14" spans="2:11" x14ac:dyDescent="0.2">
      <c r="B14" s="64"/>
      <c r="C14" s="66" t="s">
        <v>57</v>
      </c>
      <c r="D14" s="65">
        <v>0</v>
      </c>
      <c r="E14" s="65">
        <v>0</v>
      </c>
      <c r="F14" s="65">
        <f t="shared" si="1"/>
        <v>0</v>
      </c>
      <c r="G14" s="65">
        <v>0</v>
      </c>
      <c r="H14" s="65">
        <v>0</v>
      </c>
      <c r="I14" s="65">
        <v>0</v>
      </c>
      <c r="J14" s="65">
        <v>0</v>
      </c>
      <c r="K14" s="65">
        <f t="shared" si="0"/>
        <v>0</v>
      </c>
    </row>
    <row r="15" spans="2:11" x14ac:dyDescent="0.2">
      <c r="B15" s="64"/>
      <c r="C15" s="66"/>
      <c r="D15" s="65">
        <v>0</v>
      </c>
      <c r="E15" s="65">
        <v>0</v>
      </c>
      <c r="F15" s="65">
        <f t="shared" si="1"/>
        <v>0</v>
      </c>
      <c r="G15" s="65">
        <v>0</v>
      </c>
      <c r="H15" s="65">
        <v>0</v>
      </c>
      <c r="I15" s="65">
        <v>0</v>
      </c>
      <c r="J15" s="65">
        <v>0</v>
      </c>
      <c r="K15" s="65">
        <f t="shared" si="0"/>
        <v>0</v>
      </c>
    </row>
    <row r="16" spans="2:11" x14ac:dyDescent="0.2">
      <c r="B16" s="64"/>
      <c r="C16" s="66"/>
      <c r="D16" s="65">
        <v>0</v>
      </c>
      <c r="E16" s="65">
        <v>0</v>
      </c>
      <c r="F16" s="65">
        <f t="shared" si="1"/>
        <v>0</v>
      </c>
      <c r="G16" s="65">
        <v>0</v>
      </c>
      <c r="H16" s="65">
        <v>0</v>
      </c>
      <c r="I16" s="65">
        <v>0</v>
      </c>
      <c r="J16" s="65">
        <v>0</v>
      </c>
      <c r="K16" s="65">
        <f t="shared" si="0"/>
        <v>0</v>
      </c>
    </row>
    <row r="17" spans="1:12" x14ac:dyDescent="0.2">
      <c r="B17" s="64"/>
      <c r="C17" s="66"/>
      <c r="D17" s="65">
        <v>0</v>
      </c>
      <c r="E17" s="65">
        <v>0</v>
      </c>
      <c r="F17" s="65">
        <f t="shared" si="1"/>
        <v>0</v>
      </c>
      <c r="G17" s="65">
        <v>0</v>
      </c>
      <c r="H17" s="65">
        <v>0</v>
      </c>
      <c r="I17" s="65">
        <v>0</v>
      </c>
      <c r="J17" s="65">
        <v>0</v>
      </c>
      <c r="K17" s="65">
        <f t="shared" si="0"/>
        <v>0</v>
      </c>
    </row>
    <row r="18" spans="1:12" x14ac:dyDescent="0.2">
      <c r="B18" s="64"/>
      <c r="C18" s="66"/>
      <c r="D18" s="65">
        <v>0</v>
      </c>
      <c r="E18" s="65">
        <v>0</v>
      </c>
      <c r="F18" s="65">
        <f t="shared" si="1"/>
        <v>0</v>
      </c>
      <c r="G18" s="65">
        <v>0</v>
      </c>
      <c r="H18" s="65">
        <v>0</v>
      </c>
      <c r="I18" s="65">
        <v>0</v>
      </c>
      <c r="J18" s="65">
        <v>0</v>
      </c>
      <c r="K18" s="65">
        <f t="shared" si="0"/>
        <v>0</v>
      </c>
    </row>
    <row r="19" spans="1:12" x14ac:dyDescent="0.2">
      <c r="B19" s="64"/>
      <c r="C19" s="66"/>
      <c r="D19" s="65">
        <v>0</v>
      </c>
      <c r="E19" s="65">
        <v>0</v>
      </c>
      <c r="F19" s="65">
        <f t="shared" si="1"/>
        <v>0</v>
      </c>
      <c r="G19" s="65">
        <v>0</v>
      </c>
      <c r="H19" s="65">
        <v>0</v>
      </c>
      <c r="I19" s="65">
        <v>0</v>
      </c>
      <c r="J19" s="65">
        <v>0</v>
      </c>
      <c r="K19" s="65">
        <f t="shared" si="0"/>
        <v>0</v>
      </c>
    </row>
    <row r="20" spans="1:12" x14ac:dyDescent="0.2">
      <c r="B20" s="64"/>
      <c r="C20" s="66"/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f t="shared" si="0"/>
        <v>0</v>
      </c>
    </row>
    <row r="21" spans="1:12" x14ac:dyDescent="0.2">
      <c r="B21" s="67"/>
      <c r="C21" s="68"/>
      <c r="D21" s="69"/>
      <c r="E21" s="69"/>
      <c r="F21" s="69"/>
      <c r="G21" s="69"/>
      <c r="H21" s="69"/>
      <c r="I21" s="69"/>
      <c r="J21" s="69"/>
      <c r="K21" s="69"/>
    </row>
    <row r="22" spans="1:12" s="43" customFormat="1" x14ac:dyDescent="0.2">
      <c r="A22" s="42"/>
      <c r="B22" s="70"/>
      <c r="C22" s="71" t="s">
        <v>58</v>
      </c>
      <c r="D22" s="72">
        <f>SUM(D12:D20)</f>
        <v>54724194.689999998</v>
      </c>
      <c r="E22" s="72">
        <f t="shared" ref="E22:K22" si="2">SUM(E12:E20)</f>
        <v>17414793.620000001</v>
      </c>
      <c r="F22" s="72">
        <f t="shared" si="2"/>
        <v>72138988.310000002</v>
      </c>
      <c r="G22" s="72">
        <f t="shared" si="2"/>
        <v>22899835.41</v>
      </c>
      <c r="H22" s="72">
        <f t="shared" si="2"/>
        <v>22899835.41</v>
      </c>
      <c r="I22" s="72">
        <f t="shared" si="2"/>
        <v>22899835.41</v>
      </c>
      <c r="J22" s="72">
        <f t="shared" si="2"/>
        <v>22899835.41</v>
      </c>
      <c r="K22" s="72">
        <f t="shared" si="2"/>
        <v>49239152.900000006</v>
      </c>
      <c r="L22" s="42"/>
    </row>
    <row r="23" spans="1:1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x14ac:dyDescent="0.2">
      <c r="B24" s="50" t="s">
        <v>36</v>
      </c>
      <c r="F24" s="1"/>
      <c r="G24" s="1"/>
      <c r="H24" s="1"/>
      <c r="I24" s="1"/>
      <c r="J24" s="1"/>
      <c r="K24" s="1"/>
    </row>
    <row r="25" spans="1:12" x14ac:dyDescent="0.2">
      <c r="B25" s="50"/>
      <c r="F25" s="1"/>
      <c r="G25" s="1"/>
      <c r="H25" s="1"/>
      <c r="I25" s="1"/>
      <c r="J25" s="1"/>
      <c r="K25" s="1"/>
    </row>
    <row r="26" spans="1:12" x14ac:dyDescent="0.2">
      <c r="B26" s="50"/>
      <c r="F26" s="1"/>
      <c r="G26" s="1"/>
      <c r="H26" s="1"/>
      <c r="I26" s="1"/>
      <c r="J26" s="1"/>
      <c r="K26" s="1"/>
    </row>
    <row r="27" spans="1:1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 x14ac:dyDescent="0.2">
      <c r="B29" s="1"/>
      <c r="C29" s="73"/>
      <c r="D29" s="1"/>
      <c r="E29" s="1"/>
      <c r="F29" s="6"/>
      <c r="G29" s="250"/>
      <c r="H29" s="250"/>
      <c r="I29" s="250"/>
      <c r="J29" s="250"/>
      <c r="K29" s="6"/>
    </row>
    <row r="30" spans="1:12" x14ac:dyDescent="0.2">
      <c r="C30" s="54" t="s">
        <v>38</v>
      </c>
      <c r="F30" s="244" t="s">
        <v>39</v>
      </c>
      <c r="G30" s="244"/>
      <c r="H30" s="244"/>
      <c r="I30" s="244"/>
      <c r="J30" s="244"/>
      <c r="K30" s="244"/>
    </row>
    <row r="31" spans="1:12" x14ac:dyDescent="0.2">
      <c r="C31" s="54" t="s">
        <v>40</v>
      </c>
      <c r="F31" s="245" t="s">
        <v>41</v>
      </c>
      <c r="G31" s="245"/>
      <c r="H31" s="245"/>
      <c r="I31" s="245"/>
      <c r="J31" s="245"/>
      <c r="K31" s="245"/>
    </row>
  </sheetData>
  <mergeCells count="11">
    <mergeCell ref="G29:J29"/>
    <mergeCell ref="F30:K30"/>
    <mergeCell ref="F31:K31"/>
    <mergeCell ref="B1:K1"/>
    <mergeCell ref="B2:K2"/>
    <mergeCell ref="B3:K3"/>
    <mergeCell ref="B4:K4"/>
    <mergeCell ref="D6:J6"/>
    <mergeCell ref="B8:C10"/>
    <mergeCell ref="D8:J8"/>
    <mergeCell ref="K8:K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&amp;R2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view="pageLayout" topLeftCell="A52" zoomScaleNormal="100" workbookViewId="0">
      <selection activeCell="G31" sqref="G31"/>
    </sheetView>
  </sheetViews>
  <sheetFormatPr baseColWidth="10" defaultRowHeight="12.75" x14ac:dyDescent="0.2"/>
  <cols>
    <col min="1" max="1" width="15.140625" style="1" customWidth="1"/>
    <col min="2" max="2" width="2" style="2" customWidth="1"/>
    <col min="3" max="3" width="45.85546875" style="2" customWidth="1"/>
    <col min="4" max="4" width="15" style="2" customWidth="1"/>
    <col min="5" max="5" width="14" style="2" customWidth="1"/>
    <col min="6" max="6" width="14.28515625" style="2" customWidth="1"/>
    <col min="7" max="7" width="15.28515625" style="2" customWidth="1"/>
    <col min="8" max="8" width="14" style="2" customWidth="1"/>
    <col min="9" max="9" width="13.5703125" style="2" customWidth="1"/>
    <col min="10" max="10" width="13.7109375" style="2" customWidth="1"/>
    <col min="11" max="11" width="13.85546875" style="2" customWidth="1"/>
    <col min="12" max="12" width="4" style="1" customWidth="1"/>
    <col min="13" max="16384" width="11.42578125" style="2"/>
  </cols>
  <sheetData>
    <row r="1" spans="2:11" ht="16.5" customHeight="1" x14ac:dyDescent="0.2">
      <c r="B1" s="228" t="s">
        <v>42</v>
      </c>
      <c r="C1" s="228"/>
      <c r="D1" s="228"/>
      <c r="E1" s="228"/>
      <c r="F1" s="228"/>
      <c r="G1" s="228"/>
      <c r="H1" s="228"/>
      <c r="I1" s="228"/>
      <c r="J1" s="228"/>
      <c r="K1" s="228"/>
    </row>
    <row r="2" spans="2:11" ht="16.5" customHeight="1" x14ac:dyDescent="0.2">
      <c r="B2" s="228" t="s">
        <v>59</v>
      </c>
      <c r="C2" s="228"/>
      <c r="D2" s="228"/>
      <c r="E2" s="228"/>
      <c r="F2" s="228"/>
      <c r="G2" s="228"/>
      <c r="H2" s="228"/>
      <c r="I2" s="228"/>
      <c r="J2" s="228"/>
      <c r="K2" s="228"/>
    </row>
    <row r="3" spans="2:11" ht="16.5" customHeight="1" x14ac:dyDescent="0.2">
      <c r="B3" s="228" t="s">
        <v>240</v>
      </c>
      <c r="C3" s="228"/>
      <c r="D3" s="228"/>
      <c r="E3" s="228"/>
      <c r="F3" s="228"/>
      <c r="G3" s="228"/>
      <c r="H3" s="228"/>
      <c r="I3" s="228"/>
      <c r="J3" s="228"/>
      <c r="K3" s="228"/>
    </row>
    <row r="4" spans="2:11" s="1" customFormat="1" x14ac:dyDescent="0.2"/>
    <row r="5" spans="2:11" s="1" customFormat="1" x14ac:dyDescent="0.2">
      <c r="C5" s="9" t="s">
        <v>44</v>
      </c>
      <c r="D5" s="229" t="s">
        <v>3</v>
      </c>
      <c r="E5" s="229"/>
      <c r="F5" s="229"/>
      <c r="G5" s="229"/>
      <c r="H5" s="229"/>
      <c r="I5" s="229"/>
      <c r="J5" s="229"/>
    </row>
    <row r="6" spans="2:11" s="1" customFormat="1" x14ac:dyDescent="0.2"/>
    <row r="7" spans="2:11" x14ac:dyDescent="0.2">
      <c r="B7" s="254" t="s">
        <v>45</v>
      </c>
      <c r="C7" s="255"/>
      <c r="D7" s="252" t="s">
        <v>60</v>
      </c>
      <c r="E7" s="252"/>
      <c r="F7" s="252"/>
      <c r="G7" s="252"/>
      <c r="H7" s="252"/>
      <c r="I7" s="252"/>
      <c r="J7" s="252"/>
      <c r="K7" s="252" t="s">
        <v>47</v>
      </c>
    </row>
    <row r="8" spans="2:11" ht="25.5" x14ac:dyDescent="0.2">
      <c r="B8" s="256"/>
      <c r="C8" s="257"/>
      <c r="D8" s="60" t="s">
        <v>48</v>
      </c>
      <c r="E8" s="60" t="s">
        <v>49</v>
      </c>
      <c r="F8" s="60" t="s">
        <v>9</v>
      </c>
      <c r="G8" s="60" t="s">
        <v>50</v>
      </c>
      <c r="H8" s="60" t="s">
        <v>10</v>
      </c>
      <c r="I8" s="60" t="s">
        <v>51</v>
      </c>
      <c r="J8" s="60" t="s">
        <v>52</v>
      </c>
      <c r="K8" s="252"/>
    </row>
    <row r="9" spans="2:11" x14ac:dyDescent="0.2">
      <c r="B9" s="258"/>
      <c r="C9" s="259"/>
      <c r="D9" s="60">
        <v>1</v>
      </c>
      <c r="E9" s="60">
        <v>2</v>
      </c>
      <c r="F9" s="60" t="s">
        <v>53</v>
      </c>
      <c r="G9" s="60">
        <v>4</v>
      </c>
      <c r="H9" s="60">
        <v>5</v>
      </c>
      <c r="I9" s="60">
        <v>6</v>
      </c>
      <c r="J9" s="60">
        <v>7</v>
      </c>
      <c r="K9" s="60" t="s">
        <v>54</v>
      </c>
    </row>
    <row r="10" spans="2:11" x14ac:dyDescent="0.2">
      <c r="B10" s="74"/>
      <c r="C10" s="75"/>
      <c r="D10" s="76"/>
      <c r="E10" s="76"/>
      <c r="F10" s="76"/>
      <c r="G10" s="76"/>
      <c r="H10" s="76"/>
      <c r="I10" s="76"/>
      <c r="J10" s="76"/>
      <c r="K10" s="76"/>
    </row>
    <row r="11" spans="2:11" x14ac:dyDescent="0.2">
      <c r="B11" s="61"/>
      <c r="C11" s="77" t="s">
        <v>61</v>
      </c>
      <c r="D11" s="65">
        <v>51990755.890000001</v>
      </c>
      <c r="E11" s="65">
        <v>10871180.1</v>
      </c>
      <c r="F11" s="65">
        <f>+D11+E11</f>
        <v>62861935.990000002</v>
      </c>
      <c r="G11" s="65">
        <v>17957202.809999999</v>
      </c>
      <c r="H11" s="65">
        <v>17957202.809999999</v>
      </c>
      <c r="I11" s="65">
        <v>17957202.809999999</v>
      </c>
      <c r="J11" s="65">
        <v>17957202.809999999</v>
      </c>
      <c r="K11" s="65">
        <f>+F11-H11</f>
        <v>44904733.180000007</v>
      </c>
    </row>
    <row r="12" spans="2:11" x14ac:dyDescent="0.2">
      <c r="B12" s="61"/>
      <c r="C12" s="62"/>
      <c r="D12" s="78"/>
      <c r="E12" s="78"/>
      <c r="F12" s="78"/>
      <c r="G12" s="78"/>
      <c r="H12" s="78"/>
      <c r="I12" s="78"/>
      <c r="J12" s="78"/>
      <c r="K12" s="78"/>
    </row>
    <row r="13" spans="2:11" x14ac:dyDescent="0.2">
      <c r="B13" s="79"/>
      <c r="C13" s="77" t="s">
        <v>62</v>
      </c>
      <c r="D13" s="78">
        <v>713499</v>
      </c>
      <c r="E13" s="78">
        <v>6281532.5999999996</v>
      </c>
      <c r="F13" s="78">
        <f>+D13+E13</f>
        <v>6995031.5999999996</v>
      </c>
      <c r="G13" s="78">
        <v>4942632.5999999996</v>
      </c>
      <c r="H13" s="78">
        <v>4942632.5999999996</v>
      </c>
      <c r="I13" s="78">
        <v>4942632.5999999996</v>
      </c>
      <c r="J13" s="78">
        <v>4942632.5999999996</v>
      </c>
      <c r="K13" s="78">
        <f>+F13-H13</f>
        <v>2052399</v>
      </c>
    </row>
    <row r="14" spans="2:11" x14ac:dyDescent="0.2">
      <c r="B14" s="61"/>
      <c r="C14" s="62"/>
      <c r="D14" s="78"/>
      <c r="E14" s="78"/>
      <c r="F14" s="78"/>
      <c r="G14" s="78"/>
      <c r="H14" s="78"/>
      <c r="I14" s="78"/>
      <c r="J14" s="78"/>
      <c r="K14" s="78"/>
    </row>
    <row r="15" spans="2:11" ht="25.5" x14ac:dyDescent="0.2">
      <c r="B15" s="79"/>
      <c r="C15" s="77" t="s">
        <v>63</v>
      </c>
      <c r="D15" s="78">
        <v>2019939.8</v>
      </c>
      <c r="E15" s="78">
        <v>262080.92</v>
      </c>
      <c r="F15" s="78">
        <f>+D15+E15</f>
        <v>2282020.7200000002</v>
      </c>
      <c r="G15" s="78"/>
      <c r="H15" s="78"/>
      <c r="I15" s="78"/>
      <c r="J15" s="78"/>
      <c r="K15" s="78">
        <f>+F15-H15</f>
        <v>2282020.7200000002</v>
      </c>
    </row>
    <row r="16" spans="2:11" x14ac:dyDescent="0.2">
      <c r="B16" s="80"/>
      <c r="C16" s="81"/>
      <c r="D16" s="82"/>
      <c r="E16" s="82"/>
      <c r="F16" s="82"/>
      <c r="G16" s="82"/>
      <c r="H16" s="82"/>
      <c r="I16" s="82"/>
      <c r="J16" s="82"/>
      <c r="K16" s="82"/>
    </row>
    <row r="17" spans="1:12" s="43" customFormat="1" x14ac:dyDescent="0.2">
      <c r="A17" s="42"/>
      <c r="B17" s="80"/>
      <c r="C17" s="81" t="s">
        <v>58</v>
      </c>
      <c r="D17" s="83">
        <f>+D11+D13+D15</f>
        <v>54724194.689999998</v>
      </c>
      <c r="E17" s="83">
        <f t="shared" ref="E17:K17" si="0">+E11+E13+E15</f>
        <v>17414793.620000001</v>
      </c>
      <c r="F17" s="83">
        <f t="shared" si="0"/>
        <v>72138988.310000002</v>
      </c>
      <c r="G17" s="83">
        <f t="shared" si="0"/>
        <v>22899835.409999996</v>
      </c>
      <c r="H17" s="83">
        <f t="shared" si="0"/>
        <v>22899835.409999996</v>
      </c>
      <c r="I17" s="83">
        <f t="shared" si="0"/>
        <v>22899835.409999996</v>
      </c>
      <c r="J17" s="83">
        <f t="shared" si="0"/>
        <v>22899835.409999996</v>
      </c>
      <c r="K17" s="83">
        <f t="shared" si="0"/>
        <v>49239152.900000006</v>
      </c>
      <c r="L17" s="42"/>
    </row>
    <row r="18" spans="1:12" s="1" customFormat="1" x14ac:dyDescent="0.2"/>
    <row r="19" spans="1:12" x14ac:dyDescent="0.2">
      <c r="C19" s="50" t="s">
        <v>36</v>
      </c>
    </row>
    <row r="20" spans="1:12" x14ac:dyDescent="0.2">
      <c r="C20" s="50"/>
    </row>
    <row r="21" spans="1:12" x14ac:dyDescent="0.2">
      <c r="C21" s="50"/>
    </row>
    <row r="22" spans="1:12" x14ac:dyDescent="0.2">
      <c r="C22" s="50"/>
    </row>
    <row r="23" spans="1:12" x14ac:dyDescent="0.2">
      <c r="C23" s="50"/>
    </row>
    <row r="24" spans="1:12" x14ac:dyDescent="0.2">
      <c r="D24" s="84" t="str">
        <f>IF(D17=[1]CAdmon!D22," ","ERROR")</f>
        <v xml:space="preserve"> </v>
      </c>
      <c r="E24" s="84"/>
      <c r="F24" s="84"/>
      <c r="G24" s="84"/>
      <c r="H24" s="84"/>
      <c r="I24" s="84"/>
      <c r="J24" s="84"/>
      <c r="K24" s="84"/>
    </row>
    <row r="25" spans="1:12" x14ac:dyDescent="0.2">
      <c r="C25" s="53"/>
      <c r="G25" s="253" t="s">
        <v>64</v>
      </c>
      <c r="H25" s="253"/>
      <c r="I25" s="253"/>
      <c r="J25" s="253"/>
    </row>
    <row r="26" spans="1:12" x14ac:dyDescent="0.2">
      <c r="C26" s="54" t="s">
        <v>38</v>
      </c>
      <c r="F26" s="244" t="s">
        <v>39</v>
      </c>
      <c r="G26" s="244"/>
      <c r="H26" s="244"/>
      <c r="I26" s="244"/>
      <c r="J26" s="244"/>
      <c r="K26" s="244"/>
    </row>
    <row r="27" spans="1:12" x14ac:dyDescent="0.2">
      <c r="C27" s="54" t="s">
        <v>40</v>
      </c>
      <c r="F27" s="245" t="s">
        <v>41</v>
      </c>
      <c r="G27" s="245"/>
      <c r="H27" s="245"/>
      <c r="I27" s="245"/>
      <c r="J27" s="245"/>
      <c r="K27" s="245"/>
    </row>
  </sheetData>
  <mergeCells count="10">
    <mergeCell ref="G25:J25"/>
    <mergeCell ref="F26:K26"/>
    <mergeCell ref="F27:K27"/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&amp;R3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view="pageLayout" topLeftCell="A57" zoomScaleNormal="100" workbookViewId="0">
      <selection activeCell="G45" sqref="G45"/>
    </sheetView>
  </sheetViews>
  <sheetFormatPr baseColWidth="10" defaultRowHeight="12.75" x14ac:dyDescent="0.2"/>
  <cols>
    <col min="1" max="1" width="16.42578125" style="1" customWidth="1"/>
    <col min="2" max="2" width="4.5703125" style="2" customWidth="1"/>
    <col min="3" max="3" width="57.28515625" style="2" customWidth="1"/>
    <col min="4" max="4" width="14.140625" style="2" customWidth="1"/>
    <col min="5" max="5" width="13.7109375" style="2" customWidth="1"/>
    <col min="6" max="6" width="14.28515625" style="2" customWidth="1"/>
    <col min="7" max="7" width="15.140625" style="2" customWidth="1"/>
    <col min="8" max="8" width="14.42578125" style="2" customWidth="1"/>
    <col min="9" max="9" width="13.7109375" style="2" customWidth="1"/>
    <col min="10" max="10" width="14.28515625" style="2" customWidth="1"/>
    <col min="11" max="11" width="15" style="2" customWidth="1"/>
    <col min="12" max="12" width="3.7109375" style="1" customWidth="1"/>
    <col min="13" max="16384" width="11.42578125" style="2"/>
  </cols>
  <sheetData>
    <row r="1" spans="2:11" ht="14.25" customHeight="1" x14ac:dyDescent="0.2">
      <c r="B1" s="228" t="s">
        <v>42</v>
      </c>
      <c r="C1" s="228"/>
      <c r="D1" s="228"/>
      <c r="E1" s="228"/>
      <c r="F1" s="228"/>
      <c r="G1" s="228"/>
      <c r="H1" s="228"/>
      <c r="I1" s="228"/>
      <c r="J1" s="228"/>
      <c r="K1" s="228"/>
    </row>
    <row r="2" spans="2:11" ht="14.25" customHeight="1" x14ac:dyDescent="0.2">
      <c r="B2" s="228" t="s">
        <v>65</v>
      </c>
      <c r="C2" s="228"/>
      <c r="D2" s="228"/>
      <c r="E2" s="228"/>
      <c r="F2" s="228"/>
      <c r="G2" s="228"/>
      <c r="H2" s="228"/>
      <c r="I2" s="228"/>
      <c r="J2" s="228"/>
      <c r="K2" s="228"/>
    </row>
    <row r="3" spans="2:11" ht="14.25" customHeight="1" x14ac:dyDescent="0.2">
      <c r="B3" s="228" t="s">
        <v>239</v>
      </c>
      <c r="C3" s="228"/>
      <c r="D3" s="228"/>
      <c r="E3" s="228"/>
      <c r="F3" s="228"/>
      <c r="G3" s="228"/>
      <c r="H3" s="228"/>
      <c r="I3" s="228"/>
      <c r="J3" s="228"/>
      <c r="K3" s="228"/>
    </row>
    <row r="4" spans="2:11" s="1" customFormat="1" ht="6.75" customHeight="1" x14ac:dyDescent="0.2"/>
    <row r="5" spans="2:11" s="1" customFormat="1" ht="18" customHeight="1" x14ac:dyDescent="0.2">
      <c r="C5" s="9" t="s">
        <v>44</v>
      </c>
      <c r="D5" s="229" t="s">
        <v>3</v>
      </c>
      <c r="E5" s="229"/>
      <c r="F5" s="229"/>
      <c r="G5" s="229"/>
      <c r="H5" s="229"/>
      <c r="I5" s="229"/>
      <c r="J5" s="229"/>
    </row>
    <row r="6" spans="2:11" s="1" customFormat="1" ht="6.75" customHeight="1" x14ac:dyDescent="0.2"/>
    <row r="7" spans="2:11" x14ac:dyDescent="0.2">
      <c r="B7" s="251" t="s">
        <v>45</v>
      </c>
      <c r="C7" s="251"/>
      <c r="D7" s="252" t="s">
        <v>46</v>
      </c>
      <c r="E7" s="252"/>
      <c r="F7" s="252"/>
      <c r="G7" s="252"/>
      <c r="H7" s="252"/>
      <c r="I7" s="252"/>
      <c r="J7" s="252"/>
      <c r="K7" s="252" t="s">
        <v>47</v>
      </c>
    </row>
    <row r="8" spans="2:11" ht="38.25" x14ac:dyDescent="0.2">
      <c r="B8" s="251"/>
      <c r="C8" s="251"/>
      <c r="D8" s="60" t="s">
        <v>48</v>
      </c>
      <c r="E8" s="60" t="s">
        <v>49</v>
      </c>
      <c r="F8" s="60" t="s">
        <v>9</v>
      </c>
      <c r="G8" s="60" t="s">
        <v>50</v>
      </c>
      <c r="H8" s="60" t="s">
        <v>10</v>
      </c>
      <c r="I8" s="60" t="s">
        <v>51</v>
      </c>
      <c r="J8" s="60" t="s">
        <v>52</v>
      </c>
      <c r="K8" s="252"/>
    </row>
    <row r="9" spans="2:11" ht="11.25" customHeight="1" x14ac:dyDescent="0.2">
      <c r="B9" s="251"/>
      <c r="C9" s="251"/>
      <c r="D9" s="60">
        <v>1</v>
      </c>
      <c r="E9" s="60">
        <v>2</v>
      </c>
      <c r="F9" s="60" t="s">
        <v>53</v>
      </c>
      <c r="G9" s="60">
        <v>4</v>
      </c>
      <c r="H9" s="60">
        <v>5</v>
      </c>
      <c r="I9" s="60">
        <v>6</v>
      </c>
      <c r="J9" s="60">
        <v>7</v>
      </c>
      <c r="K9" s="60" t="s">
        <v>54</v>
      </c>
    </row>
    <row r="10" spans="2:11" x14ac:dyDescent="0.2">
      <c r="B10" s="260" t="s">
        <v>66</v>
      </c>
      <c r="C10" s="261"/>
      <c r="D10" s="85">
        <f>SUM(D11:D11)</f>
        <v>35317289.310000002</v>
      </c>
      <c r="E10" s="85">
        <f>SUM(E11:E11)</f>
        <v>8156583.54</v>
      </c>
      <c r="F10" s="85">
        <f>+D10+E10</f>
        <v>43473872.850000001</v>
      </c>
      <c r="G10" s="85">
        <f>SUM(G11:G11)</f>
        <v>15483159.42</v>
      </c>
      <c r="H10" s="85">
        <f>SUM(H11:H11)</f>
        <v>15483159.42</v>
      </c>
      <c r="I10" s="85">
        <f>SUM(I11:I11)</f>
        <v>15483159.42</v>
      </c>
      <c r="J10" s="85">
        <f>SUM(J11:J11)</f>
        <v>15483159.42</v>
      </c>
      <c r="K10" s="85">
        <f t="shared" ref="K10:K42" si="0">+F10-H10</f>
        <v>27990713.43</v>
      </c>
    </row>
    <row r="11" spans="2:11" x14ac:dyDescent="0.2">
      <c r="B11" s="86"/>
      <c r="C11" s="87" t="s">
        <v>67</v>
      </c>
      <c r="D11" s="65">
        <v>35317289.310000002</v>
      </c>
      <c r="E11" s="65">
        <v>8156583.54</v>
      </c>
      <c r="F11" s="65">
        <f>+D11+E11</f>
        <v>43473872.850000001</v>
      </c>
      <c r="G11" s="65">
        <v>15483159.42</v>
      </c>
      <c r="H11" s="65">
        <v>15483159.42</v>
      </c>
      <c r="I11" s="65">
        <v>15483159.42</v>
      </c>
      <c r="J11" s="65">
        <v>15483159.42</v>
      </c>
      <c r="K11" s="65">
        <f t="shared" si="0"/>
        <v>27990713.43</v>
      </c>
    </row>
    <row r="12" spans="2:11" x14ac:dyDescent="0.2">
      <c r="B12" s="260" t="s">
        <v>68</v>
      </c>
      <c r="C12" s="261"/>
      <c r="D12" s="85">
        <f>SUM(D13:D15)</f>
        <v>2900820.58</v>
      </c>
      <c r="E12" s="85">
        <f>SUM(E13:E15)</f>
        <v>382923.01</v>
      </c>
      <c r="F12" s="85">
        <f t="shared" ref="F12:F42" si="1">+D12+E12</f>
        <v>3283743.59</v>
      </c>
      <c r="G12" s="85">
        <f>SUM(G13:G15)</f>
        <v>366726.11</v>
      </c>
      <c r="H12" s="85">
        <f t="shared" ref="H12:J12" si="2">SUM(H13:H15)</f>
        <v>366726.11</v>
      </c>
      <c r="I12" s="85">
        <f t="shared" si="2"/>
        <v>366726.11</v>
      </c>
      <c r="J12" s="85">
        <f t="shared" si="2"/>
        <v>366726.11</v>
      </c>
      <c r="K12" s="85">
        <f t="shared" si="0"/>
        <v>2917017.48</v>
      </c>
    </row>
    <row r="13" spans="2:11" x14ac:dyDescent="0.2">
      <c r="B13" s="86"/>
      <c r="C13" s="87" t="s">
        <v>69</v>
      </c>
      <c r="D13" s="78">
        <v>2113746.56</v>
      </c>
      <c r="E13" s="78">
        <v>287379.5</v>
      </c>
      <c r="F13" s="78">
        <f t="shared" si="1"/>
        <v>2401126.06</v>
      </c>
      <c r="G13" s="78">
        <v>268904.96999999997</v>
      </c>
      <c r="H13" s="78">
        <v>268904.96999999997</v>
      </c>
      <c r="I13" s="78">
        <v>268904.96999999997</v>
      </c>
      <c r="J13" s="78">
        <v>268904.96999999997</v>
      </c>
      <c r="K13" s="85">
        <f t="shared" si="0"/>
        <v>2132221.09</v>
      </c>
    </row>
    <row r="14" spans="2:11" x14ac:dyDescent="0.2">
      <c r="B14" s="86"/>
      <c r="C14" s="87" t="s">
        <v>70</v>
      </c>
      <c r="D14" s="78">
        <v>636332.27</v>
      </c>
      <c r="E14" s="78">
        <v>67908.95</v>
      </c>
      <c r="F14" s="78">
        <f t="shared" si="1"/>
        <v>704241.22</v>
      </c>
      <c r="G14" s="78">
        <v>94765.57</v>
      </c>
      <c r="H14" s="78">
        <v>94765.57</v>
      </c>
      <c r="I14" s="78">
        <v>94765.57</v>
      </c>
      <c r="J14" s="78">
        <v>94765.57</v>
      </c>
      <c r="K14" s="85">
        <f t="shared" si="0"/>
        <v>609475.64999999991</v>
      </c>
    </row>
    <row r="15" spans="2:11" x14ac:dyDescent="0.2">
      <c r="B15" s="86"/>
      <c r="C15" s="87" t="s">
        <v>71</v>
      </c>
      <c r="D15" s="78">
        <v>150741.75</v>
      </c>
      <c r="E15" s="78">
        <v>27634.560000000001</v>
      </c>
      <c r="F15" s="78">
        <f t="shared" si="1"/>
        <v>178376.31</v>
      </c>
      <c r="G15" s="78">
        <v>3055.57</v>
      </c>
      <c r="H15" s="78">
        <v>3055.57</v>
      </c>
      <c r="I15" s="78">
        <v>3055.57</v>
      </c>
      <c r="J15" s="78">
        <v>3055.57</v>
      </c>
      <c r="K15" s="85">
        <f t="shared" si="0"/>
        <v>175320.74</v>
      </c>
    </row>
    <row r="16" spans="2:11" x14ac:dyDescent="0.2">
      <c r="B16" s="260" t="s">
        <v>72</v>
      </c>
      <c r="C16" s="261"/>
      <c r="D16" s="85">
        <f>SUM(D17:D29)</f>
        <v>12372046</v>
      </c>
      <c r="E16" s="85">
        <f>SUM(E17:E29)</f>
        <v>2331673.5500000003</v>
      </c>
      <c r="F16" s="85">
        <f t="shared" si="1"/>
        <v>14703719.550000001</v>
      </c>
      <c r="G16" s="85">
        <f>SUM(G17:G29)</f>
        <v>1994425.6199999999</v>
      </c>
      <c r="H16" s="85">
        <f t="shared" ref="H16:J16" si="3">SUM(H17:H29)</f>
        <v>1994425.6199999999</v>
      </c>
      <c r="I16" s="85">
        <f t="shared" si="3"/>
        <v>1994425.6199999999</v>
      </c>
      <c r="J16" s="85">
        <f t="shared" si="3"/>
        <v>1994425.6199999999</v>
      </c>
      <c r="K16" s="85">
        <f t="shared" si="0"/>
        <v>12709293.930000002</v>
      </c>
    </row>
    <row r="17" spans="2:11" x14ac:dyDescent="0.2">
      <c r="B17" s="86"/>
      <c r="C17" s="87" t="s">
        <v>73</v>
      </c>
      <c r="D17" s="78">
        <v>372666.67</v>
      </c>
      <c r="E17" s="78">
        <v>64818.8</v>
      </c>
      <c r="F17" s="78">
        <f t="shared" si="1"/>
        <v>437485.47</v>
      </c>
      <c r="G17" s="78">
        <v>2100</v>
      </c>
      <c r="H17" s="78">
        <v>2100</v>
      </c>
      <c r="I17" s="78">
        <v>2100</v>
      </c>
      <c r="J17" s="78">
        <v>2100</v>
      </c>
      <c r="K17" s="85">
        <f t="shared" si="0"/>
        <v>435385.47</v>
      </c>
    </row>
    <row r="18" spans="2:11" x14ac:dyDescent="0.2">
      <c r="B18" s="86"/>
      <c r="C18" s="87" t="s">
        <v>74</v>
      </c>
      <c r="D18" s="78">
        <v>370753.75</v>
      </c>
      <c r="E18" s="78">
        <v>0</v>
      </c>
      <c r="F18" s="78">
        <f t="shared" si="1"/>
        <v>370753.75</v>
      </c>
      <c r="G18" s="78"/>
      <c r="H18" s="78"/>
      <c r="I18" s="78"/>
      <c r="J18" s="78"/>
      <c r="K18" s="85">
        <f t="shared" si="0"/>
        <v>370753.75</v>
      </c>
    </row>
    <row r="19" spans="2:11" x14ac:dyDescent="0.2">
      <c r="B19" s="86"/>
      <c r="C19" s="87" t="s">
        <v>75</v>
      </c>
      <c r="D19" s="78">
        <v>30000</v>
      </c>
      <c r="E19" s="78">
        <v>10000</v>
      </c>
      <c r="F19" s="78">
        <f t="shared" si="1"/>
        <v>40000</v>
      </c>
      <c r="G19" s="78"/>
      <c r="H19" s="78"/>
      <c r="I19" s="78"/>
      <c r="J19" s="78"/>
      <c r="K19" s="85">
        <f t="shared" si="0"/>
        <v>40000</v>
      </c>
    </row>
    <row r="20" spans="2:11" x14ac:dyDescent="0.2">
      <c r="B20" s="86"/>
      <c r="C20" s="87" t="s">
        <v>76</v>
      </c>
      <c r="D20" s="78">
        <v>2805807.62</v>
      </c>
      <c r="E20" s="78">
        <v>134816.47</v>
      </c>
      <c r="F20" s="78">
        <f t="shared" si="1"/>
        <v>2940624.0900000003</v>
      </c>
      <c r="G20" s="78">
        <v>462481.41</v>
      </c>
      <c r="H20" s="78">
        <v>462481.41</v>
      </c>
      <c r="I20" s="78">
        <v>462481.41</v>
      </c>
      <c r="J20" s="78">
        <v>462481.41</v>
      </c>
      <c r="K20" s="85">
        <f t="shared" si="0"/>
        <v>2478142.6800000002</v>
      </c>
    </row>
    <row r="21" spans="2:11" x14ac:dyDescent="0.2">
      <c r="B21" s="86"/>
      <c r="C21" s="87" t="s">
        <v>77</v>
      </c>
      <c r="D21" s="78">
        <v>57747.62</v>
      </c>
      <c r="E21" s="78">
        <v>14050.6</v>
      </c>
      <c r="F21" s="78">
        <f t="shared" si="1"/>
        <v>71798.22</v>
      </c>
      <c r="G21" s="78">
        <v>9515.49</v>
      </c>
      <c r="H21" s="78">
        <v>9515.49</v>
      </c>
      <c r="I21" s="78">
        <v>9515.49</v>
      </c>
      <c r="J21" s="78">
        <v>9515.49</v>
      </c>
      <c r="K21" s="85">
        <f t="shared" si="0"/>
        <v>62282.73</v>
      </c>
    </row>
    <row r="22" spans="2:11" x14ac:dyDescent="0.2">
      <c r="B22" s="86"/>
      <c r="C22" s="87" t="s">
        <v>78</v>
      </c>
      <c r="D22" s="78">
        <v>90827.1</v>
      </c>
      <c r="E22" s="78">
        <v>1425.73</v>
      </c>
      <c r="F22" s="78">
        <f t="shared" si="1"/>
        <v>92252.83</v>
      </c>
      <c r="G22" s="78">
        <v>20100.11</v>
      </c>
      <c r="H22" s="78">
        <v>20100.11</v>
      </c>
      <c r="I22" s="78">
        <v>20100.11</v>
      </c>
      <c r="J22" s="78">
        <v>20100.11</v>
      </c>
      <c r="K22" s="85">
        <f t="shared" si="0"/>
        <v>72152.72</v>
      </c>
    </row>
    <row r="23" spans="2:11" x14ac:dyDescent="0.2">
      <c r="B23" s="86"/>
      <c r="C23" s="87" t="s">
        <v>79</v>
      </c>
      <c r="D23" s="78">
        <v>1629826.49</v>
      </c>
      <c r="E23" s="78">
        <v>648504.32999999996</v>
      </c>
      <c r="F23" s="78">
        <f t="shared" si="1"/>
        <v>2278330.8199999998</v>
      </c>
      <c r="G23" s="78">
        <v>637795.09</v>
      </c>
      <c r="H23" s="78">
        <v>637795.09</v>
      </c>
      <c r="I23" s="78">
        <v>637795.09</v>
      </c>
      <c r="J23" s="78">
        <v>637795.09</v>
      </c>
      <c r="K23" s="85">
        <f t="shared" si="0"/>
        <v>1640535.73</v>
      </c>
    </row>
    <row r="24" spans="2:11" x14ac:dyDescent="0.2">
      <c r="B24" s="86"/>
      <c r="C24" s="87" t="s">
        <v>80</v>
      </c>
      <c r="D24" s="78">
        <v>214840.71</v>
      </c>
      <c r="E24" s="78">
        <v>16020.78</v>
      </c>
      <c r="F24" s="78">
        <f t="shared" si="1"/>
        <v>230861.49</v>
      </c>
      <c r="G24" s="78">
        <v>1334</v>
      </c>
      <c r="H24" s="78">
        <v>1334</v>
      </c>
      <c r="I24" s="78">
        <v>1334</v>
      </c>
      <c r="J24" s="78">
        <v>1334</v>
      </c>
      <c r="K24" s="85">
        <f t="shared" si="0"/>
        <v>229527.49</v>
      </c>
    </row>
    <row r="25" spans="2:11" x14ac:dyDescent="0.2">
      <c r="B25" s="86"/>
      <c r="C25" s="87" t="s">
        <v>81</v>
      </c>
      <c r="D25" s="78">
        <v>586739.17000000004</v>
      </c>
      <c r="E25" s="78">
        <v>114479.72</v>
      </c>
      <c r="F25" s="78">
        <f t="shared" si="1"/>
        <v>701218.89</v>
      </c>
      <c r="G25" s="78">
        <v>147378.51</v>
      </c>
      <c r="H25" s="78">
        <v>147378.51</v>
      </c>
      <c r="I25" s="78">
        <v>147378.51</v>
      </c>
      <c r="J25" s="78">
        <v>147378.51</v>
      </c>
      <c r="K25" s="85">
        <f t="shared" si="0"/>
        <v>553840.38</v>
      </c>
    </row>
    <row r="26" spans="2:11" x14ac:dyDescent="0.2">
      <c r="B26" s="86"/>
      <c r="C26" s="87" t="s">
        <v>82</v>
      </c>
      <c r="D26" s="78">
        <v>1089640.04</v>
      </c>
      <c r="E26" s="78">
        <v>23233.81</v>
      </c>
      <c r="F26" s="78">
        <f t="shared" si="1"/>
        <v>1112873.8500000001</v>
      </c>
      <c r="G26" s="78">
        <v>95891.86</v>
      </c>
      <c r="H26" s="78">
        <v>95891.86</v>
      </c>
      <c r="I26" s="78">
        <v>95891.86</v>
      </c>
      <c r="J26" s="78">
        <v>95891.86</v>
      </c>
      <c r="K26" s="85">
        <f t="shared" si="0"/>
        <v>1016981.9900000001</v>
      </c>
    </row>
    <row r="27" spans="2:11" x14ac:dyDescent="0.2">
      <c r="B27" s="86"/>
      <c r="C27" s="87" t="s">
        <v>83</v>
      </c>
      <c r="D27" s="78">
        <v>2875373.85</v>
      </c>
      <c r="E27" s="78">
        <v>1027595.8</v>
      </c>
      <c r="F27" s="78">
        <f t="shared" si="1"/>
        <v>3902969.6500000004</v>
      </c>
      <c r="G27" s="78">
        <v>353014.68</v>
      </c>
      <c r="H27" s="78">
        <v>353014.68</v>
      </c>
      <c r="I27" s="78">
        <v>353014.68</v>
      </c>
      <c r="J27" s="78">
        <v>353014.68</v>
      </c>
      <c r="K27" s="85">
        <f t="shared" si="0"/>
        <v>3549954.97</v>
      </c>
    </row>
    <row r="28" spans="2:11" x14ac:dyDescent="0.2">
      <c r="B28" s="86"/>
      <c r="C28" s="87" t="s">
        <v>84</v>
      </c>
      <c r="D28" s="78">
        <v>0</v>
      </c>
      <c r="E28" s="78">
        <v>246872.22</v>
      </c>
      <c r="F28" s="78">
        <f t="shared" si="1"/>
        <v>246872.22</v>
      </c>
      <c r="G28" s="78">
        <v>233986.99</v>
      </c>
      <c r="H28" s="78">
        <v>233986.99</v>
      </c>
      <c r="I28" s="78">
        <v>233986.99</v>
      </c>
      <c r="J28" s="78">
        <v>233986.99</v>
      </c>
      <c r="K28" s="85">
        <f t="shared" si="0"/>
        <v>12885.23000000001</v>
      </c>
    </row>
    <row r="29" spans="2:11" x14ac:dyDescent="0.2">
      <c r="B29" s="86"/>
      <c r="C29" s="87" t="s">
        <v>85</v>
      </c>
      <c r="D29" s="78">
        <v>2247822.98</v>
      </c>
      <c r="E29" s="78">
        <v>29855.29</v>
      </c>
      <c r="F29" s="78">
        <f t="shared" si="1"/>
        <v>2277678.27</v>
      </c>
      <c r="G29" s="78">
        <v>30827.48</v>
      </c>
      <c r="H29" s="78">
        <v>30827.48</v>
      </c>
      <c r="I29" s="78">
        <v>30827.48</v>
      </c>
      <c r="J29" s="78">
        <v>30827.48</v>
      </c>
      <c r="K29" s="85">
        <f t="shared" si="0"/>
        <v>2246850.79</v>
      </c>
    </row>
    <row r="30" spans="2:11" x14ac:dyDescent="0.2">
      <c r="B30" s="260" t="s">
        <v>30</v>
      </c>
      <c r="C30" s="261"/>
      <c r="D30" s="85">
        <f>SUM(D31:D31)</f>
        <v>1400600</v>
      </c>
      <c r="E30" s="85">
        <f>SUM(E31:E31)</f>
        <v>0</v>
      </c>
      <c r="F30" s="85">
        <f t="shared" si="1"/>
        <v>1400600</v>
      </c>
      <c r="G30" s="85">
        <f>SUM(G31:G31)</f>
        <v>112891.66</v>
      </c>
      <c r="H30" s="85">
        <f>SUM(H31:H31)</f>
        <v>112891.66</v>
      </c>
      <c r="I30" s="85">
        <f>SUM(I31:I31)</f>
        <v>112891.66</v>
      </c>
      <c r="J30" s="85">
        <f>SUM(J31:J31)</f>
        <v>112891.66</v>
      </c>
      <c r="K30" s="85">
        <f t="shared" si="0"/>
        <v>1287708.3400000001</v>
      </c>
    </row>
    <row r="31" spans="2:11" x14ac:dyDescent="0.2">
      <c r="B31" s="86"/>
      <c r="C31" s="87" t="s">
        <v>86</v>
      </c>
      <c r="D31" s="78">
        <v>1400600</v>
      </c>
      <c r="E31" s="78"/>
      <c r="F31" s="78">
        <f t="shared" si="1"/>
        <v>1400600</v>
      </c>
      <c r="G31" s="78">
        <v>112891.66</v>
      </c>
      <c r="H31" s="78">
        <v>112891.66</v>
      </c>
      <c r="I31" s="78">
        <v>112891.66</v>
      </c>
      <c r="J31" s="78">
        <v>112891.66</v>
      </c>
      <c r="K31" s="85">
        <f t="shared" si="0"/>
        <v>1287708.3400000001</v>
      </c>
    </row>
    <row r="32" spans="2:11" x14ac:dyDescent="0.2">
      <c r="B32" s="260" t="s">
        <v>87</v>
      </c>
      <c r="C32" s="261"/>
      <c r="D32" s="85">
        <f>SUM(D33:D40)</f>
        <v>713499</v>
      </c>
      <c r="E32" s="85">
        <f>SUM(E33:E40)</f>
        <v>6281532.5999999996</v>
      </c>
      <c r="F32" s="85">
        <f t="shared" si="1"/>
        <v>6995031.5999999996</v>
      </c>
      <c r="G32" s="85">
        <f>SUM(G33:G40)</f>
        <v>4942632.5999999996</v>
      </c>
      <c r="H32" s="85">
        <f t="shared" ref="H32:J32" si="4">SUM(H33:H40)</f>
        <v>4942632.5999999996</v>
      </c>
      <c r="I32" s="85">
        <f t="shared" si="4"/>
        <v>4942632.5999999996</v>
      </c>
      <c r="J32" s="85">
        <f t="shared" si="4"/>
        <v>4942632.5999999996</v>
      </c>
      <c r="K32" s="85">
        <f t="shared" si="0"/>
        <v>2052399</v>
      </c>
    </row>
    <row r="33" spans="1:12" x14ac:dyDescent="0.2">
      <c r="B33" s="88"/>
      <c r="C33" s="89" t="s">
        <v>88</v>
      </c>
      <c r="D33" s="78">
        <v>160000</v>
      </c>
      <c r="E33" s="78">
        <v>691750</v>
      </c>
      <c r="F33" s="78">
        <f t="shared" si="1"/>
        <v>851750</v>
      </c>
      <c r="G33" s="78"/>
      <c r="H33" s="78"/>
      <c r="I33" s="78"/>
      <c r="J33" s="78"/>
      <c r="K33" s="85">
        <f t="shared" si="0"/>
        <v>851750</v>
      </c>
    </row>
    <row r="34" spans="1:12" x14ac:dyDescent="0.2">
      <c r="B34" s="86"/>
      <c r="C34" s="87" t="s">
        <v>89</v>
      </c>
      <c r="D34" s="78">
        <v>182999</v>
      </c>
      <c r="E34" s="78">
        <v>35000</v>
      </c>
      <c r="F34" s="78">
        <f t="shared" si="1"/>
        <v>217999</v>
      </c>
      <c r="G34" s="78"/>
      <c r="H34" s="78"/>
      <c r="I34" s="78"/>
      <c r="J34" s="78">
        <v>0</v>
      </c>
      <c r="K34" s="85">
        <f t="shared" si="0"/>
        <v>217999</v>
      </c>
    </row>
    <row r="35" spans="1:12" x14ac:dyDescent="0.2">
      <c r="B35" s="86"/>
      <c r="C35" s="87" t="s">
        <v>90</v>
      </c>
      <c r="D35" s="78">
        <v>67500</v>
      </c>
      <c r="E35" s="78">
        <v>17000</v>
      </c>
      <c r="F35" s="78">
        <f t="shared" si="1"/>
        <v>84500</v>
      </c>
      <c r="G35" s="78"/>
      <c r="H35" s="78"/>
      <c r="I35" s="78"/>
      <c r="J35" s="78"/>
      <c r="K35" s="85">
        <f t="shared" si="0"/>
        <v>84500</v>
      </c>
    </row>
    <row r="36" spans="1:12" x14ac:dyDescent="0.2">
      <c r="B36" s="86"/>
      <c r="C36" s="87" t="s">
        <v>91</v>
      </c>
      <c r="D36" s="78">
        <v>15000</v>
      </c>
      <c r="E36" s="78">
        <v>-15000</v>
      </c>
      <c r="F36" s="78">
        <f t="shared" si="1"/>
        <v>0</v>
      </c>
      <c r="G36" s="78"/>
      <c r="H36" s="78"/>
      <c r="I36" s="78"/>
      <c r="J36" s="78">
        <v>0</v>
      </c>
      <c r="K36" s="85">
        <f t="shared" si="0"/>
        <v>0</v>
      </c>
    </row>
    <row r="37" spans="1:12" x14ac:dyDescent="0.2">
      <c r="B37" s="86"/>
      <c r="C37" s="87" t="s">
        <v>244</v>
      </c>
      <c r="D37" s="78">
        <v>0</v>
      </c>
      <c r="E37" s="78">
        <v>3600150</v>
      </c>
      <c r="F37" s="78">
        <f t="shared" si="1"/>
        <v>3600150</v>
      </c>
      <c r="G37" s="78">
        <v>3500150</v>
      </c>
      <c r="H37" s="78">
        <v>3500150</v>
      </c>
      <c r="I37" s="78">
        <v>3500150</v>
      </c>
      <c r="J37" s="78">
        <v>3500150</v>
      </c>
      <c r="K37" s="85">
        <f t="shared" si="0"/>
        <v>100000</v>
      </c>
    </row>
    <row r="38" spans="1:12" x14ac:dyDescent="0.2">
      <c r="B38" s="86"/>
      <c r="C38" s="87" t="s">
        <v>92</v>
      </c>
      <c r="D38" s="78">
        <v>288000</v>
      </c>
      <c r="E38" s="78">
        <v>1952632.6</v>
      </c>
      <c r="F38" s="78">
        <f t="shared" si="1"/>
        <v>2240632.6</v>
      </c>
      <c r="G38" s="78">
        <v>1442482.6</v>
      </c>
      <c r="H38" s="78">
        <v>1442482.6</v>
      </c>
      <c r="I38" s="78">
        <v>1442482.6</v>
      </c>
      <c r="J38" s="78">
        <v>1442482.6</v>
      </c>
      <c r="K38" s="85">
        <f t="shared" si="0"/>
        <v>798150</v>
      </c>
    </row>
    <row r="39" spans="1:12" x14ac:dyDescent="0.2">
      <c r="B39" s="86"/>
      <c r="C39" s="87" t="s">
        <v>93</v>
      </c>
      <c r="D39" s="78">
        <v>0</v>
      </c>
      <c r="E39" s="78">
        <v>0</v>
      </c>
      <c r="F39" s="78">
        <f t="shared" si="1"/>
        <v>0</v>
      </c>
      <c r="G39" s="78"/>
      <c r="H39" s="78"/>
      <c r="I39" s="78"/>
      <c r="J39" s="78">
        <v>0</v>
      </c>
      <c r="K39" s="85">
        <f t="shared" si="0"/>
        <v>0</v>
      </c>
    </row>
    <row r="40" spans="1:12" x14ac:dyDescent="0.2">
      <c r="B40" s="86"/>
      <c r="C40" s="87" t="s">
        <v>94</v>
      </c>
      <c r="D40" s="78">
        <v>0</v>
      </c>
      <c r="E40" s="78">
        <v>0</v>
      </c>
      <c r="F40" s="78">
        <f t="shared" si="1"/>
        <v>0</v>
      </c>
      <c r="G40" s="78"/>
      <c r="H40" s="78"/>
      <c r="I40" s="78"/>
      <c r="J40" s="78">
        <v>0</v>
      </c>
      <c r="K40" s="85">
        <f t="shared" si="0"/>
        <v>0</v>
      </c>
    </row>
    <row r="41" spans="1:12" x14ac:dyDescent="0.2">
      <c r="B41" s="262" t="s">
        <v>95</v>
      </c>
      <c r="C41" s="263"/>
      <c r="D41" s="85">
        <f>D42</f>
        <v>2019939.8</v>
      </c>
      <c r="E41" s="85">
        <f>E42</f>
        <v>262080.92</v>
      </c>
      <c r="F41" s="85">
        <f t="shared" si="1"/>
        <v>2282020.7200000002</v>
      </c>
      <c r="G41" s="85"/>
      <c r="H41" s="85"/>
      <c r="I41" s="85"/>
      <c r="J41" s="85"/>
      <c r="K41" s="85">
        <f t="shared" si="0"/>
        <v>2282020.7200000002</v>
      </c>
    </row>
    <row r="42" spans="1:12" x14ac:dyDescent="0.2">
      <c r="B42" s="90"/>
      <c r="C42" s="91" t="s">
        <v>96</v>
      </c>
      <c r="D42" s="78">
        <v>2019939.8</v>
      </c>
      <c r="E42" s="78">
        <v>262080.92</v>
      </c>
      <c r="F42" s="78">
        <f t="shared" si="1"/>
        <v>2282020.7200000002</v>
      </c>
      <c r="G42" s="78"/>
      <c r="H42" s="78"/>
      <c r="I42" s="78"/>
      <c r="J42" s="78"/>
      <c r="K42" s="85">
        <f t="shared" si="0"/>
        <v>2282020.7200000002</v>
      </c>
    </row>
    <row r="43" spans="1:12" s="43" customFormat="1" x14ac:dyDescent="0.2">
      <c r="A43" s="42"/>
      <c r="B43" s="92"/>
      <c r="C43" s="93" t="s">
        <v>58</v>
      </c>
      <c r="D43" s="94">
        <f>+D10+D12+D16+D30+D32+D41</f>
        <v>54724194.689999998</v>
      </c>
      <c r="E43" s="94">
        <f t="shared" ref="E43:K43" si="5">+E10+E12+E16+E30+E32+E41</f>
        <v>17414793.620000005</v>
      </c>
      <c r="F43" s="94">
        <f t="shared" si="5"/>
        <v>72138988.309999987</v>
      </c>
      <c r="G43" s="94">
        <f t="shared" si="5"/>
        <v>22899835.409999996</v>
      </c>
      <c r="H43" s="94">
        <f t="shared" si="5"/>
        <v>22899835.409999996</v>
      </c>
      <c r="I43" s="94">
        <f t="shared" si="5"/>
        <v>22899835.409999996</v>
      </c>
      <c r="J43" s="94">
        <f t="shared" si="5"/>
        <v>22899835.409999996</v>
      </c>
      <c r="K43" s="94">
        <f t="shared" si="5"/>
        <v>49239152.900000006</v>
      </c>
      <c r="L43" s="42"/>
    </row>
    <row r="45" spans="1:12" x14ac:dyDescent="0.2">
      <c r="B45" s="50" t="s">
        <v>36</v>
      </c>
      <c r="F45" s="84"/>
      <c r="G45" s="84"/>
      <c r="H45" s="84"/>
      <c r="I45" s="84"/>
      <c r="J45" s="84"/>
      <c r="K45" s="84"/>
    </row>
    <row r="46" spans="1:12" ht="24.75" customHeight="1" x14ac:dyDescent="0.2"/>
    <row r="47" spans="1:12" x14ac:dyDescent="0.2">
      <c r="D47" s="84" t="str">
        <f>IF(D44=[1]CAdmon!D39," ","ERROR")</f>
        <v xml:space="preserve"> </v>
      </c>
      <c r="E47" s="84" t="str">
        <f>IF(E44=[1]CAdmon!E39," ","ERROR")</f>
        <v xml:space="preserve"> </v>
      </c>
      <c r="F47" s="84" t="str">
        <f>IF(F44=[1]CAdmon!F39," ","ERROR")</f>
        <v xml:space="preserve"> </v>
      </c>
      <c r="G47" s="84"/>
      <c r="H47" s="84" t="str">
        <f>IF(H44=[1]CAdmon!H39," ","ERROR")</f>
        <v xml:space="preserve"> </v>
      </c>
      <c r="I47" s="84"/>
      <c r="J47" s="84" t="str">
        <f>IF(J44=[1]CAdmon!J39," ","ERROR")</f>
        <v xml:space="preserve"> </v>
      </c>
      <c r="K47" s="84" t="str">
        <f>IF(K44=[1]CAdmon!K39," ","ERROR")</f>
        <v xml:space="preserve"> </v>
      </c>
    </row>
    <row r="48" spans="1:12" x14ac:dyDescent="0.2">
      <c r="C48" s="53"/>
      <c r="G48" s="243"/>
      <c r="H48" s="243"/>
      <c r="I48" s="243"/>
      <c r="J48" s="243"/>
    </row>
    <row r="49" spans="3:11" x14ac:dyDescent="0.2">
      <c r="C49" s="54" t="s">
        <v>38</v>
      </c>
      <c r="F49" s="244" t="s">
        <v>39</v>
      </c>
      <c r="G49" s="244"/>
      <c r="H49" s="244"/>
      <c r="I49" s="244"/>
      <c r="J49" s="244"/>
      <c r="K49" s="244"/>
    </row>
    <row r="50" spans="3:11" x14ac:dyDescent="0.2">
      <c r="C50" s="54" t="s">
        <v>40</v>
      </c>
      <c r="F50" s="245" t="s">
        <v>41</v>
      </c>
      <c r="G50" s="245"/>
      <c r="H50" s="245"/>
      <c r="I50" s="245"/>
      <c r="J50" s="245"/>
      <c r="K50" s="245"/>
    </row>
  </sheetData>
  <mergeCells count="16">
    <mergeCell ref="G48:J48"/>
    <mergeCell ref="F49:K49"/>
    <mergeCell ref="F50:K50"/>
    <mergeCell ref="B10:C10"/>
    <mergeCell ref="B12:C12"/>
    <mergeCell ref="B16:C16"/>
    <mergeCell ref="B30:C30"/>
    <mergeCell ref="B32:C32"/>
    <mergeCell ref="B41:C41"/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&amp;R4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view="pageLayout" topLeftCell="A58" zoomScaleNormal="100" workbookViewId="0">
      <selection activeCell="A49" sqref="A49"/>
    </sheetView>
  </sheetViews>
  <sheetFormatPr baseColWidth="10" defaultRowHeight="12.75" x14ac:dyDescent="0.2"/>
  <cols>
    <col min="1" max="1" width="16.5703125" style="1" customWidth="1"/>
    <col min="2" max="2" width="4.5703125" style="121" customWidth="1"/>
    <col min="3" max="3" width="60.28515625" style="2" customWidth="1"/>
    <col min="4" max="4" width="15.28515625" style="2" customWidth="1"/>
    <col min="5" max="5" width="14.7109375" style="2" customWidth="1"/>
    <col min="6" max="6" width="14.42578125" style="2" customWidth="1"/>
    <col min="7" max="7" width="15.28515625" style="2" customWidth="1"/>
    <col min="8" max="8" width="13.7109375" style="2" customWidth="1"/>
    <col min="9" max="9" width="13.5703125" style="2" customWidth="1"/>
    <col min="10" max="10" width="14.5703125" style="2" customWidth="1"/>
    <col min="11" max="11" width="14.42578125" style="2" customWidth="1"/>
    <col min="12" max="12" width="3.28515625" style="1" customWidth="1"/>
    <col min="13" max="16384" width="11.42578125" style="2"/>
  </cols>
  <sheetData>
    <row r="1" spans="1:12" ht="18.75" customHeight="1" x14ac:dyDescent="0.2">
      <c r="B1" s="228" t="s">
        <v>42</v>
      </c>
      <c r="C1" s="228"/>
      <c r="D1" s="228"/>
      <c r="E1" s="228"/>
      <c r="F1" s="228"/>
      <c r="G1" s="228"/>
      <c r="H1" s="228"/>
      <c r="I1" s="228"/>
      <c r="J1" s="228"/>
      <c r="K1" s="228"/>
    </row>
    <row r="2" spans="1:12" ht="18.75" customHeight="1" x14ac:dyDescent="0.2">
      <c r="B2" s="228" t="s">
        <v>97</v>
      </c>
      <c r="C2" s="228"/>
      <c r="D2" s="228"/>
      <c r="E2" s="228"/>
      <c r="F2" s="228"/>
      <c r="G2" s="228"/>
      <c r="H2" s="228"/>
      <c r="I2" s="228"/>
      <c r="J2" s="228"/>
      <c r="K2" s="228"/>
    </row>
    <row r="3" spans="1:12" ht="18.75" customHeight="1" x14ac:dyDescent="0.2">
      <c r="B3" s="228" t="s">
        <v>241</v>
      </c>
      <c r="C3" s="228"/>
      <c r="D3" s="228"/>
      <c r="E3" s="228"/>
      <c r="F3" s="228"/>
      <c r="G3" s="228"/>
      <c r="H3" s="228"/>
      <c r="I3" s="228"/>
      <c r="J3" s="228"/>
      <c r="K3" s="228"/>
    </row>
    <row r="4" spans="1:12" s="1" customFormat="1" ht="9" customHeight="1" x14ac:dyDescent="0.2"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2" s="1" customFormat="1" ht="21.75" customHeight="1" x14ac:dyDescent="0.2">
      <c r="C5" s="9" t="s">
        <v>44</v>
      </c>
      <c r="D5" s="229" t="s">
        <v>3</v>
      </c>
      <c r="E5" s="229"/>
      <c r="F5" s="229"/>
      <c r="G5" s="229"/>
      <c r="H5" s="229"/>
      <c r="I5" s="229"/>
      <c r="J5" s="229"/>
      <c r="K5" s="96"/>
    </row>
    <row r="6" spans="1:12" s="1" customFormat="1" ht="9" customHeight="1" x14ac:dyDescent="0.2"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2" x14ac:dyDescent="0.2">
      <c r="B7" s="251" t="s">
        <v>45</v>
      </c>
      <c r="C7" s="251"/>
      <c r="D7" s="252" t="s">
        <v>46</v>
      </c>
      <c r="E7" s="252"/>
      <c r="F7" s="252"/>
      <c r="G7" s="252"/>
      <c r="H7" s="252"/>
      <c r="I7" s="252"/>
      <c r="J7" s="252"/>
      <c r="K7" s="252" t="s">
        <v>47</v>
      </c>
    </row>
    <row r="8" spans="1:12" ht="25.5" x14ac:dyDescent="0.2">
      <c r="B8" s="251"/>
      <c r="C8" s="251"/>
      <c r="D8" s="60" t="s">
        <v>48</v>
      </c>
      <c r="E8" s="60" t="s">
        <v>49</v>
      </c>
      <c r="F8" s="60" t="s">
        <v>9</v>
      </c>
      <c r="G8" s="60" t="s">
        <v>50</v>
      </c>
      <c r="H8" s="60" t="s">
        <v>10</v>
      </c>
      <c r="I8" s="60" t="s">
        <v>51</v>
      </c>
      <c r="J8" s="60" t="s">
        <v>52</v>
      </c>
      <c r="K8" s="252"/>
    </row>
    <row r="9" spans="1:12" x14ac:dyDescent="0.2">
      <c r="B9" s="251"/>
      <c r="C9" s="251"/>
      <c r="D9" s="60">
        <v>1</v>
      </c>
      <c r="E9" s="60">
        <v>2</v>
      </c>
      <c r="F9" s="60" t="s">
        <v>53</v>
      </c>
      <c r="G9" s="60">
        <v>4</v>
      </c>
      <c r="H9" s="60">
        <v>5</v>
      </c>
      <c r="I9" s="60">
        <v>6</v>
      </c>
      <c r="J9" s="60">
        <v>7</v>
      </c>
      <c r="K9" s="60" t="s">
        <v>54</v>
      </c>
    </row>
    <row r="10" spans="1:12" ht="3" customHeight="1" x14ac:dyDescent="0.2">
      <c r="B10" s="97"/>
      <c r="C10" s="75"/>
      <c r="D10" s="98"/>
      <c r="E10" s="98"/>
      <c r="F10" s="98"/>
      <c r="G10" s="98"/>
      <c r="H10" s="98"/>
      <c r="I10" s="98"/>
      <c r="J10" s="98"/>
      <c r="K10" s="98"/>
    </row>
    <row r="11" spans="1:12" s="101" customFormat="1" x14ac:dyDescent="0.25">
      <c r="A11" s="99"/>
      <c r="B11" s="264" t="s">
        <v>98</v>
      </c>
      <c r="C11" s="265"/>
      <c r="D11" s="100"/>
      <c r="E11" s="100"/>
      <c r="F11" s="100"/>
      <c r="G11" s="100"/>
      <c r="H11" s="100"/>
      <c r="I11" s="100"/>
      <c r="J11" s="100"/>
      <c r="K11" s="100">
        <f t="shared" ref="K11" si="0">SUM(K12:K20)</f>
        <v>0</v>
      </c>
      <c r="L11" s="99"/>
    </row>
    <row r="12" spans="1:12" s="101" customFormat="1" x14ac:dyDescent="0.25">
      <c r="A12" s="99"/>
      <c r="B12" s="102"/>
      <c r="C12" s="103" t="s">
        <v>99</v>
      </c>
      <c r="D12" s="65"/>
      <c r="E12" s="65"/>
      <c r="F12" s="65"/>
      <c r="G12" s="65"/>
      <c r="H12" s="65"/>
      <c r="I12" s="65"/>
      <c r="J12" s="65"/>
      <c r="K12" s="65">
        <f t="shared" ref="K12:K19" si="1">+F12-H12</f>
        <v>0</v>
      </c>
      <c r="L12" s="99"/>
    </row>
    <row r="13" spans="1:12" s="101" customFormat="1" x14ac:dyDescent="0.25">
      <c r="A13" s="99"/>
      <c r="B13" s="102"/>
      <c r="C13" s="103" t="s">
        <v>100</v>
      </c>
      <c r="D13" s="104"/>
      <c r="E13" s="104"/>
      <c r="F13" s="105">
        <f t="shared" ref="F13:F29" si="2">+D13+E13</f>
        <v>0</v>
      </c>
      <c r="G13" s="104"/>
      <c r="H13" s="104"/>
      <c r="I13" s="104"/>
      <c r="J13" s="104"/>
      <c r="K13" s="104">
        <f t="shared" si="1"/>
        <v>0</v>
      </c>
      <c r="L13" s="99"/>
    </row>
    <row r="14" spans="1:12" s="101" customFormat="1" x14ac:dyDescent="0.25">
      <c r="A14" s="99"/>
      <c r="B14" s="102"/>
      <c r="C14" s="103" t="s">
        <v>101</v>
      </c>
      <c r="D14" s="104"/>
      <c r="E14" s="104"/>
      <c r="F14" s="105">
        <f t="shared" si="2"/>
        <v>0</v>
      </c>
      <c r="G14" s="104"/>
      <c r="H14" s="104"/>
      <c r="I14" s="104"/>
      <c r="J14" s="104"/>
      <c r="K14" s="104">
        <f t="shared" si="1"/>
        <v>0</v>
      </c>
      <c r="L14" s="99"/>
    </row>
    <row r="15" spans="1:12" s="101" customFormat="1" x14ac:dyDescent="0.25">
      <c r="A15" s="99"/>
      <c r="B15" s="102"/>
      <c r="C15" s="103" t="s">
        <v>102</v>
      </c>
      <c r="D15" s="104"/>
      <c r="E15" s="104"/>
      <c r="F15" s="105">
        <f t="shared" si="2"/>
        <v>0</v>
      </c>
      <c r="G15" s="104"/>
      <c r="H15" s="104"/>
      <c r="I15" s="104"/>
      <c r="J15" s="104"/>
      <c r="K15" s="104">
        <f t="shared" si="1"/>
        <v>0</v>
      </c>
      <c r="L15" s="99"/>
    </row>
    <row r="16" spans="1:12" s="101" customFormat="1" x14ac:dyDescent="0.25">
      <c r="A16" s="99"/>
      <c r="B16" s="102"/>
      <c r="C16" s="103" t="s">
        <v>103</v>
      </c>
      <c r="D16" s="104"/>
      <c r="E16" s="104"/>
      <c r="F16" s="105">
        <f t="shared" si="2"/>
        <v>0</v>
      </c>
      <c r="G16" s="104"/>
      <c r="H16" s="104"/>
      <c r="I16" s="104"/>
      <c r="J16" s="104"/>
      <c r="K16" s="104">
        <f t="shared" si="1"/>
        <v>0</v>
      </c>
      <c r="L16" s="99"/>
    </row>
    <row r="17" spans="1:12" s="101" customFormat="1" x14ac:dyDescent="0.25">
      <c r="A17" s="99"/>
      <c r="B17" s="102"/>
      <c r="C17" s="103" t="s">
        <v>104</v>
      </c>
      <c r="D17" s="104"/>
      <c r="E17" s="104"/>
      <c r="F17" s="105">
        <f t="shared" si="2"/>
        <v>0</v>
      </c>
      <c r="G17" s="104"/>
      <c r="H17" s="104"/>
      <c r="I17" s="104"/>
      <c r="J17" s="104"/>
      <c r="K17" s="104">
        <f t="shared" si="1"/>
        <v>0</v>
      </c>
      <c r="L17" s="99"/>
    </row>
    <row r="18" spans="1:12" s="101" customFormat="1" x14ac:dyDescent="0.25">
      <c r="A18" s="99"/>
      <c r="B18" s="102"/>
      <c r="C18" s="103" t="s">
        <v>105</v>
      </c>
      <c r="D18" s="104"/>
      <c r="E18" s="104"/>
      <c r="F18" s="105">
        <f t="shared" si="2"/>
        <v>0</v>
      </c>
      <c r="G18" s="104"/>
      <c r="H18" s="104"/>
      <c r="I18" s="104"/>
      <c r="J18" s="104"/>
      <c r="K18" s="104">
        <f t="shared" si="1"/>
        <v>0</v>
      </c>
      <c r="L18" s="99"/>
    </row>
    <row r="19" spans="1:12" s="101" customFormat="1" x14ac:dyDescent="0.25">
      <c r="A19" s="99"/>
      <c r="B19" s="102"/>
      <c r="C19" s="103" t="s">
        <v>85</v>
      </c>
      <c r="D19" s="104"/>
      <c r="E19" s="104"/>
      <c r="F19" s="105">
        <f t="shared" si="2"/>
        <v>0</v>
      </c>
      <c r="G19" s="104"/>
      <c r="H19" s="104"/>
      <c r="I19" s="104"/>
      <c r="J19" s="104"/>
      <c r="K19" s="104">
        <f t="shared" si="1"/>
        <v>0</v>
      </c>
      <c r="L19" s="99"/>
    </row>
    <row r="20" spans="1:12" s="101" customFormat="1" x14ac:dyDescent="0.25">
      <c r="A20" s="99"/>
      <c r="B20" s="102"/>
      <c r="C20" s="103"/>
      <c r="D20" s="104"/>
      <c r="E20" s="104"/>
      <c r="F20" s="105">
        <f t="shared" si="2"/>
        <v>0</v>
      </c>
      <c r="G20" s="104"/>
      <c r="H20" s="104"/>
      <c r="I20" s="104"/>
      <c r="J20" s="104"/>
      <c r="K20" s="104"/>
      <c r="L20" s="99"/>
    </row>
    <row r="21" spans="1:12" s="109" customFormat="1" x14ac:dyDescent="0.25">
      <c r="A21" s="106"/>
      <c r="B21" s="264" t="s">
        <v>106</v>
      </c>
      <c r="C21" s="265"/>
      <c r="D21" s="107">
        <f>SUM(D22:D28)</f>
        <v>54724194.689999998</v>
      </c>
      <c r="E21" s="107">
        <f t="shared" ref="E21" si="3">SUM(E22:E28)</f>
        <v>17414793.620000001</v>
      </c>
      <c r="F21" s="108">
        <f t="shared" si="2"/>
        <v>72138988.310000002</v>
      </c>
      <c r="G21" s="107">
        <f t="shared" ref="G21:J21" si="4">SUM(G22:G28)</f>
        <v>22899835.41</v>
      </c>
      <c r="H21" s="107">
        <f t="shared" si="4"/>
        <v>22899835.41</v>
      </c>
      <c r="I21" s="107">
        <f t="shared" si="4"/>
        <v>22899835.41</v>
      </c>
      <c r="J21" s="107">
        <f t="shared" si="4"/>
        <v>22899835.41</v>
      </c>
      <c r="K21" s="107">
        <f t="shared" ref="K21:K28" si="5">+F21-H21</f>
        <v>49239152.900000006</v>
      </c>
      <c r="L21" s="106"/>
    </row>
    <row r="22" spans="1:12" s="101" customFormat="1" x14ac:dyDescent="0.25">
      <c r="A22" s="99"/>
      <c r="B22" s="102"/>
      <c r="C22" s="103" t="s">
        <v>107</v>
      </c>
      <c r="D22" s="110"/>
      <c r="E22" s="110"/>
      <c r="F22" s="105">
        <f t="shared" si="2"/>
        <v>0</v>
      </c>
      <c r="G22" s="104"/>
      <c r="H22" s="110"/>
      <c r="I22" s="110"/>
      <c r="J22" s="110"/>
      <c r="K22" s="104">
        <f t="shared" si="5"/>
        <v>0</v>
      </c>
      <c r="L22" s="99"/>
    </row>
    <row r="23" spans="1:12" s="101" customFormat="1" x14ac:dyDescent="0.25">
      <c r="A23" s="99"/>
      <c r="B23" s="102"/>
      <c r="C23" s="103" t="s">
        <v>108</v>
      </c>
      <c r="D23" s="110"/>
      <c r="E23" s="110"/>
      <c r="F23" s="105">
        <f t="shared" si="2"/>
        <v>0</v>
      </c>
      <c r="G23" s="104"/>
      <c r="H23" s="110"/>
      <c r="I23" s="110"/>
      <c r="J23" s="110"/>
      <c r="K23" s="104">
        <f t="shared" si="5"/>
        <v>0</v>
      </c>
      <c r="L23" s="99"/>
    </row>
    <row r="24" spans="1:12" s="101" customFormat="1" x14ac:dyDescent="0.25">
      <c r="A24" s="99"/>
      <c r="B24" s="102"/>
      <c r="C24" s="103" t="s">
        <v>109</v>
      </c>
      <c r="D24" s="110"/>
      <c r="E24" s="110"/>
      <c r="F24" s="105">
        <f t="shared" si="2"/>
        <v>0</v>
      </c>
      <c r="G24" s="104"/>
      <c r="H24" s="110"/>
      <c r="I24" s="110"/>
      <c r="J24" s="110"/>
      <c r="K24" s="104">
        <f t="shared" si="5"/>
        <v>0</v>
      </c>
      <c r="L24" s="99"/>
    </row>
    <row r="25" spans="1:12" s="101" customFormat="1" x14ac:dyDescent="0.25">
      <c r="A25" s="99"/>
      <c r="B25" s="102"/>
      <c r="C25" s="103" t="s">
        <v>110</v>
      </c>
      <c r="D25" s="110"/>
      <c r="E25" s="110"/>
      <c r="F25" s="105">
        <f t="shared" si="2"/>
        <v>0</v>
      </c>
      <c r="G25" s="104"/>
      <c r="H25" s="110"/>
      <c r="I25" s="110"/>
      <c r="J25" s="110"/>
      <c r="K25" s="104">
        <f t="shared" si="5"/>
        <v>0</v>
      </c>
      <c r="L25" s="99"/>
    </row>
    <row r="26" spans="1:12" s="101" customFormat="1" x14ac:dyDescent="0.25">
      <c r="A26" s="99"/>
      <c r="B26" s="102"/>
      <c r="C26" s="103" t="s">
        <v>111</v>
      </c>
      <c r="D26" s="111">
        <v>54724194.689999998</v>
      </c>
      <c r="E26" s="111">
        <v>17414793.620000001</v>
      </c>
      <c r="F26" s="105">
        <f t="shared" si="2"/>
        <v>72138988.310000002</v>
      </c>
      <c r="G26" s="112">
        <v>22899835.41</v>
      </c>
      <c r="H26" s="111">
        <v>22899835.41</v>
      </c>
      <c r="I26" s="111">
        <v>22899835.41</v>
      </c>
      <c r="J26" s="111">
        <v>22899835.41</v>
      </c>
      <c r="K26" s="112">
        <f t="shared" si="5"/>
        <v>49239152.900000006</v>
      </c>
      <c r="L26" s="99"/>
    </row>
    <row r="27" spans="1:12" s="101" customFormat="1" x14ac:dyDescent="0.25">
      <c r="A27" s="99"/>
      <c r="B27" s="102"/>
      <c r="C27" s="103" t="s">
        <v>112</v>
      </c>
      <c r="D27" s="110"/>
      <c r="E27" s="110"/>
      <c r="F27" s="105">
        <f t="shared" si="2"/>
        <v>0</v>
      </c>
      <c r="G27" s="104"/>
      <c r="H27" s="110"/>
      <c r="I27" s="111"/>
      <c r="J27" s="110"/>
      <c r="K27" s="104">
        <f t="shared" si="5"/>
        <v>0</v>
      </c>
      <c r="L27" s="99"/>
    </row>
    <row r="28" spans="1:12" s="101" customFormat="1" x14ac:dyDescent="0.25">
      <c r="A28" s="99"/>
      <c r="B28" s="102"/>
      <c r="C28" s="103" t="s">
        <v>113</v>
      </c>
      <c r="D28" s="110"/>
      <c r="E28" s="110"/>
      <c r="F28" s="105">
        <f t="shared" si="2"/>
        <v>0</v>
      </c>
      <c r="G28" s="104"/>
      <c r="H28" s="110"/>
      <c r="I28" s="110"/>
      <c r="J28" s="110"/>
      <c r="K28" s="104">
        <f t="shared" si="5"/>
        <v>0</v>
      </c>
      <c r="L28" s="99"/>
    </row>
    <row r="29" spans="1:12" s="101" customFormat="1" x14ac:dyDescent="0.25">
      <c r="A29" s="99"/>
      <c r="B29" s="102"/>
      <c r="C29" s="103"/>
      <c r="D29" s="110"/>
      <c r="E29" s="110"/>
      <c r="F29" s="105">
        <f t="shared" si="2"/>
        <v>0</v>
      </c>
      <c r="G29" s="110"/>
      <c r="H29" s="110"/>
      <c r="I29" s="110"/>
      <c r="J29" s="110"/>
      <c r="K29" s="110"/>
      <c r="L29" s="99"/>
    </row>
    <row r="30" spans="1:12" s="109" customFormat="1" x14ac:dyDescent="0.25">
      <c r="A30" s="106"/>
      <c r="B30" s="264" t="s">
        <v>114</v>
      </c>
      <c r="C30" s="265"/>
      <c r="D30" s="105">
        <f>SUM(D31:D39)</f>
        <v>0</v>
      </c>
      <c r="E30" s="105">
        <f>SUM(E31:E39)</f>
        <v>0</v>
      </c>
      <c r="F30" s="105">
        <f>+D30+E30</f>
        <v>0</v>
      </c>
      <c r="G30" s="105"/>
      <c r="H30" s="105">
        <f>SUM(H31:H39)</f>
        <v>0</v>
      </c>
      <c r="I30" s="105"/>
      <c r="J30" s="105">
        <f>SUM(J31:J39)</f>
        <v>0</v>
      </c>
      <c r="K30" s="105">
        <f>+F30-H30-J30</f>
        <v>0</v>
      </c>
      <c r="L30" s="106"/>
    </row>
    <row r="31" spans="1:12" s="101" customFormat="1" x14ac:dyDescent="0.25">
      <c r="A31" s="99"/>
      <c r="B31" s="102"/>
      <c r="C31" s="103" t="s">
        <v>115</v>
      </c>
      <c r="D31" s="113"/>
      <c r="E31" s="113"/>
      <c r="F31" s="113">
        <f t="shared" ref="F31:F39" si="6">+D31+E31</f>
        <v>0</v>
      </c>
      <c r="G31" s="113"/>
      <c r="H31" s="113"/>
      <c r="I31" s="113"/>
      <c r="J31" s="113"/>
      <c r="K31" s="113">
        <f>+F31-H31</f>
        <v>0</v>
      </c>
      <c r="L31" s="99"/>
    </row>
    <row r="32" spans="1:12" s="101" customFormat="1" x14ac:dyDescent="0.25">
      <c r="A32" s="99"/>
      <c r="B32" s="102"/>
      <c r="C32" s="103" t="s">
        <v>116</v>
      </c>
      <c r="D32" s="113"/>
      <c r="E32" s="113">
        <f>660673.36-660673.36</f>
        <v>0</v>
      </c>
      <c r="F32" s="113">
        <f t="shared" si="6"/>
        <v>0</v>
      </c>
      <c r="G32" s="113"/>
      <c r="H32" s="113"/>
      <c r="I32" s="113"/>
      <c r="J32" s="113"/>
      <c r="K32" s="113">
        <f>+F32-H32-J32</f>
        <v>0</v>
      </c>
      <c r="L32" s="99"/>
    </row>
    <row r="33" spans="1:12" s="101" customFormat="1" x14ac:dyDescent="0.25">
      <c r="A33" s="99"/>
      <c r="B33" s="102"/>
      <c r="C33" s="103" t="s">
        <v>117</v>
      </c>
      <c r="D33" s="113"/>
      <c r="E33" s="113"/>
      <c r="F33" s="113">
        <f t="shared" si="6"/>
        <v>0</v>
      </c>
      <c r="G33" s="113"/>
      <c r="H33" s="113"/>
      <c r="I33" s="113"/>
      <c r="J33" s="113"/>
      <c r="K33" s="113">
        <f t="shared" ref="K33:K39" si="7">+F33-H33</f>
        <v>0</v>
      </c>
      <c r="L33" s="99"/>
    </row>
    <row r="34" spans="1:12" s="101" customFormat="1" x14ac:dyDescent="0.25">
      <c r="A34" s="99"/>
      <c r="B34" s="102"/>
      <c r="C34" s="103" t="s">
        <v>118</v>
      </c>
      <c r="D34" s="113"/>
      <c r="E34" s="113"/>
      <c r="F34" s="113">
        <f t="shared" si="6"/>
        <v>0</v>
      </c>
      <c r="G34" s="113"/>
      <c r="H34" s="113"/>
      <c r="I34" s="113"/>
      <c r="J34" s="113"/>
      <c r="K34" s="113">
        <f t="shared" si="7"/>
        <v>0</v>
      </c>
      <c r="L34" s="99"/>
    </row>
    <row r="35" spans="1:12" s="101" customFormat="1" x14ac:dyDescent="0.25">
      <c r="A35" s="99"/>
      <c r="B35" s="102"/>
      <c r="C35" s="103" t="s">
        <v>119</v>
      </c>
      <c r="D35" s="113"/>
      <c r="E35" s="113"/>
      <c r="F35" s="113">
        <f t="shared" si="6"/>
        <v>0</v>
      </c>
      <c r="G35" s="113"/>
      <c r="H35" s="113"/>
      <c r="I35" s="113"/>
      <c r="J35" s="113"/>
      <c r="K35" s="113">
        <f t="shared" si="7"/>
        <v>0</v>
      </c>
      <c r="L35" s="99"/>
    </row>
    <row r="36" spans="1:12" s="101" customFormat="1" x14ac:dyDescent="0.25">
      <c r="A36" s="99"/>
      <c r="B36" s="102"/>
      <c r="C36" s="103" t="s">
        <v>120</v>
      </c>
      <c r="D36" s="113"/>
      <c r="E36" s="113"/>
      <c r="F36" s="113">
        <f t="shared" si="6"/>
        <v>0</v>
      </c>
      <c r="G36" s="113"/>
      <c r="H36" s="113"/>
      <c r="I36" s="113"/>
      <c r="J36" s="113"/>
      <c r="K36" s="113">
        <f t="shared" si="7"/>
        <v>0</v>
      </c>
      <c r="L36" s="99"/>
    </row>
    <row r="37" spans="1:12" s="101" customFormat="1" x14ac:dyDescent="0.25">
      <c r="A37" s="99"/>
      <c r="B37" s="102"/>
      <c r="C37" s="103" t="s">
        <v>121</v>
      </c>
      <c r="D37" s="113"/>
      <c r="E37" s="113"/>
      <c r="F37" s="113">
        <f t="shared" si="6"/>
        <v>0</v>
      </c>
      <c r="G37" s="113"/>
      <c r="H37" s="113"/>
      <c r="I37" s="113"/>
      <c r="J37" s="113"/>
      <c r="K37" s="113">
        <f t="shared" si="7"/>
        <v>0</v>
      </c>
      <c r="L37" s="99"/>
    </row>
    <row r="38" spans="1:12" s="101" customFormat="1" x14ac:dyDescent="0.25">
      <c r="A38" s="99"/>
      <c r="B38" s="102"/>
      <c r="C38" s="103" t="s">
        <v>122</v>
      </c>
      <c r="D38" s="113"/>
      <c r="E38" s="113"/>
      <c r="F38" s="113">
        <f t="shared" si="6"/>
        <v>0</v>
      </c>
      <c r="G38" s="113"/>
      <c r="H38" s="113"/>
      <c r="I38" s="113"/>
      <c r="J38" s="113"/>
      <c r="K38" s="113">
        <f t="shared" si="7"/>
        <v>0</v>
      </c>
      <c r="L38" s="99"/>
    </row>
    <row r="39" spans="1:12" s="101" customFormat="1" x14ac:dyDescent="0.25">
      <c r="A39" s="99"/>
      <c r="B39" s="102"/>
      <c r="C39" s="103" t="s">
        <v>123</v>
      </c>
      <c r="D39" s="113"/>
      <c r="E39" s="113"/>
      <c r="F39" s="113">
        <f t="shared" si="6"/>
        <v>0</v>
      </c>
      <c r="G39" s="113"/>
      <c r="H39" s="113"/>
      <c r="I39" s="113"/>
      <c r="J39" s="113"/>
      <c r="K39" s="113">
        <f t="shared" si="7"/>
        <v>0</v>
      </c>
      <c r="L39" s="99"/>
    </row>
    <row r="40" spans="1:12" s="101" customFormat="1" x14ac:dyDescent="0.25">
      <c r="A40" s="99"/>
      <c r="B40" s="102"/>
      <c r="C40" s="103"/>
      <c r="D40" s="113"/>
      <c r="E40" s="113"/>
      <c r="F40" s="113"/>
      <c r="G40" s="113"/>
      <c r="H40" s="113"/>
      <c r="I40" s="113"/>
      <c r="J40" s="113"/>
      <c r="K40" s="113"/>
      <c r="L40" s="99"/>
    </row>
    <row r="41" spans="1:12" s="109" customFormat="1" x14ac:dyDescent="0.25">
      <c r="A41" s="106"/>
      <c r="B41" s="264" t="s">
        <v>124</v>
      </c>
      <c r="C41" s="265"/>
      <c r="D41" s="105">
        <f>SUM(D42:D45)</f>
        <v>0</v>
      </c>
      <c r="E41" s="105">
        <f>SUM(E42:E45)</f>
        <v>0</v>
      </c>
      <c r="F41" s="105">
        <f>+D41+E41</f>
        <v>0</v>
      </c>
      <c r="G41" s="105"/>
      <c r="H41" s="105">
        <f t="shared" ref="H41:J41" si="8">SUM(H42:H45)</f>
        <v>0</v>
      </c>
      <c r="I41" s="105"/>
      <c r="J41" s="105">
        <f t="shared" si="8"/>
        <v>0</v>
      </c>
      <c r="K41" s="105">
        <f>+F41-H41</f>
        <v>0</v>
      </c>
      <c r="L41" s="106"/>
    </row>
    <row r="42" spans="1:12" s="101" customFormat="1" x14ac:dyDescent="0.25">
      <c r="A42" s="99"/>
      <c r="B42" s="102"/>
      <c r="C42" s="103" t="s">
        <v>125</v>
      </c>
      <c r="D42" s="113"/>
      <c r="E42" s="113"/>
      <c r="F42" s="113">
        <f t="shared" ref="F42:F45" si="9">+D42+E42</f>
        <v>0</v>
      </c>
      <c r="G42" s="113"/>
      <c r="H42" s="113"/>
      <c r="I42" s="113"/>
      <c r="J42" s="113"/>
      <c r="K42" s="113">
        <f>+F42-H42</f>
        <v>0</v>
      </c>
      <c r="L42" s="99"/>
    </row>
    <row r="43" spans="1:12" s="101" customFormat="1" ht="25.5" x14ac:dyDescent="0.25">
      <c r="A43" s="99"/>
      <c r="B43" s="102"/>
      <c r="C43" s="103" t="s">
        <v>126</v>
      </c>
      <c r="D43" s="113"/>
      <c r="E43" s="113"/>
      <c r="F43" s="113">
        <f t="shared" si="9"/>
        <v>0</v>
      </c>
      <c r="G43" s="113"/>
      <c r="H43" s="113"/>
      <c r="I43" s="113"/>
      <c r="J43" s="113"/>
      <c r="K43" s="113">
        <f>+F43-H43</f>
        <v>0</v>
      </c>
      <c r="L43" s="99"/>
    </row>
    <row r="44" spans="1:12" s="101" customFormat="1" x14ac:dyDescent="0.25">
      <c r="A44" s="99"/>
      <c r="B44" s="102"/>
      <c r="C44" s="103" t="s">
        <v>127</v>
      </c>
      <c r="D44" s="113"/>
      <c r="E44" s="113"/>
      <c r="F44" s="113">
        <f t="shared" si="9"/>
        <v>0</v>
      </c>
      <c r="G44" s="113"/>
      <c r="H44" s="113"/>
      <c r="I44" s="113"/>
      <c r="J44" s="113"/>
      <c r="K44" s="113">
        <f>+F44-H44</f>
        <v>0</v>
      </c>
      <c r="L44" s="99"/>
    </row>
    <row r="45" spans="1:12" s="101" customFormat="1" x14ac:dyDescent="0.25">
      <c r="A45" s="99"/>
      <c r="B45" s="102"/>
      <c r="C45" s="103" t="s">
        <v>128</v>
      </c>
      <c r="D45" s="113"/>
      <c r="E45" s="113"/>
      <c r="F45" s="113">
        <f t="shared" si="9"/>
        <v>0</v>
      </c>
      <c r="G45" s="113"/>
      <c r="H45" s="113"/>
      <c r="I45" s="113"/>
      <c r="J45" s="113"/>
      <c r="K45" s="113">
        <f>+F45-H45</f>
        <v>0</v>
      </c>
      <c r="L45" s="99"/>
    </row>
    <row r="46" spans="1:12" s="101" customFormat="1" x14ac:dyDescent="0.25">
      <c r="A46" s="99"/>
      <c r="B46" s="114"/>
      <c r="C46" s="115"/>
      <c r="D46" s="116"/>
      <c r="E46" s="116"/>
      <c r="F46" s="116"/>
      <c r="G46" s="116"/>
      <c r="H46" s="116"/>
      <c r="I46" s="116"/>
      <c r="J46" s="116"/>
      <c r="K46" s="116"/>
      <c r="L46" s="99"/>
    </row>
    <row r="47" spans="1:12" s="109" customFormat="1" ht="14.25" customHeight="1" x14ac:dyDescent="0.25">
      <c r="A47" s="106"/>
      <c r="B47" s="117"/>
      <c r="C47" s="118" t="s">
        <v>58</v>
      </c>
      <c r="D47" s="119">
        <f>+D11+D21+D30+D41</f>
        <v>54724194.689999998</v>
      </c>
      <c r="E47" s="119">
        <f t="shared" ref="E47:K47" si="10">+E11+E21+E30+E41</f>
        <v>17414793.620000001</v>
      </c>
      <c r="F47" s="119">
        <f t="shared" si="10"/>
        <v>72138988.310000002</v>
      </c>
      <c r="G47" s="119">
        <f t="shared" si="10"/>
        <v>22899835.41</v>
      </c>
      <c r="H47" s="119">
        <f t="shared" si="10"/>
        <v>22899835.41</v>
      </c>
      <c r="I47" s="119">
        <f t="shared" si="10"/>
        <v>22899835.41</v>
      </c>
      <c r="J47" s="119">
        <f t="shared" si="10"/>
        <v>22899835.41</v>
      </c>
      <c r="K47" s="119">
        <f t="shared" si="10"/>
        <v>49239152.900000006</v>
      </c>
      <c r="L47" s="106"/>
    </row>
    <row r="49" spans="2:11" x14ac:dyDescent="0.2">
      <c r="B49" s="50" t="s">
        <v>36</v>
      </c>
      <c r="F49" s="120"/>
      <c r="G49" s="120"/>
      <c r="H49" s="120"/>
      <c r="I49" s="120"/>
      <c r="J49" s="120"/>
      <c r="K49" s="120"/>
    </row>
    <row r="50" spans="2:11" x14ac:dyDescent="0.2">
      <c r="B50" s="50"/>
      <c r="F50" s="120"/>
      <c r="G50" s="120"/>
      <c r="H50" s="120"/>
      <c r="I50" s="120"/>
      <c r="J50" s="120"/>
      <c r="K50" s="120"/>
    </row>
    <row r="51" spans="2:11" x14ac:dyDescent="0.2">
      <c r="B51" s="50"/>
      <c r="F51" s="120"/>
      <c r="G51" s="120"/>
      <c r="H51" s="120"/>
      <c r="I51" s="120"/>
      <c r="J51" s="120"/>
      <c r="K51" s="120"/>
    </row>
    <row r="54" spans="2:11" x14ac:dyDescent="0.2">
      <c r="C54" s="53"/>
      <c r="G54" s="53"/>
      <c r="H54" s="53"/>
      <c r="I54" s="53"/>
      <c r="J54" s="53"/>
    </row>
    <row r="55" spans="2:11" x14ac:dyDescent="0.2">
      <c r="C55" s="54" t="s">
        <v>38</v>
      </c>
      <c r="F55" s="244" t="s">
        <v>39</v>
      </c>
      <c r="G55" s="244"/>
      <c r="H55" s="244"/>
      <c r="I55" s="244"/>
      <c r="J55" s="244"/>
      <c r="K55" s="244"/>
    </row>
    <row r="56" spans="2:11" x14ac:dyDescent="0.2">
      <c r="C56" s="54" t="s">
        <v>40</v>
      </c>
      <c r="F56" s="245" t="s">
        <v>41</v>
      </c>
      <c r="G56" s="245"/>
      <c r="H56" s="245"/>
      <c r="I56" s="245"/>
      <c r="J56" s="245"/>
      <c r="K56" s="245"/>
    </row>
  </sheetData>
  <mergeCells count="13">
    <mergeCell ref="F56:K56"/>
    <mergeCell ref="B1:K1"/>
    <mergeCell ref="B2:K2"/>
    <mergeCell ref="B3:K3"/>
    <mergeCell ref="D5:J5"/>
    <mergeCell ref="B7:C9"/>
    <mergeCell ref="D7:J7"/>
    <mergeCell ref="K7:K8"/>
    <mergeCell ref="B11:C11"/>
    <mergeCell ref="B21:C21"/>
    <mergeCell ref="B30:C30"/>
    <mergeCell ref="B41:C41"/>
    <mergeCell ref="F55:K5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&amp;R5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view="pageLayout" zoomScaleNormal="100" workbookViewId="0">
      <selection activeCell="A17" sqref="A17"/>
    </sheetView>
  </sheetViews>
  <sheetFormatPr baseColWidth="10" defaultRowHeight="12.75" x14ac:dyDescent="0.2"/>
  <cols>
    <col min="1" max="1" width="52.28515625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6384" width="11.42578125" style="2"/>
  </cols>
  <sheetData>
    <row r="1" spans="1:11" ht="17.25" customHeight="1" x14ac:dyDescent="0.2">
      <c r="A1" s="1"/>
      <c r="B1" s="228" t="s">
        <v>42</v>
      </c>
      <c r="C1" s="228"/>
      <c r="D1" s="228"/>
      <c r="E1" s="228"/>
      <c r="F1" s="228"/>
      <c r="G1" s="228"/>
      <c r="H1" s="228"/>
      <c r="I1" s="228"/>
    </row>
    <row r="2" spans="1:11" ht="17.25" customHeight="1" x14ac:dyDescent="0.2">
      <c r="A2" s="1"/>
      <c r="B2" s="228" t="s">
        <v>129</v>
      </c>
      <c r="C2" s="228"/>
      <c r="D2" s="228"/>
      <c r="E2" s="228"/>
      <c r="F2" s="228"/>
      <c r="G2" s="228"/>
      <c r="H2" s="228"/>
      <c r="I2" s="228"/>
    </row>
    <row r="3" spans="1:11" ht="17.25" customHeight="1" x14ac:dyDescent="0.2">
      <c r="A3" s="1"/>
      <c r="B3" s="228" t="s">
        <v>242</v>
      </c>
      <c r="C3" s="228"/>
      <c r="D3" s="228"/>
      <c r="E3" s="228"/>
      <c r="F3" s="228"/>
      <c r="G3" s="228"/>
      <c r="H3" s="228"/>
      <c r="I3" s="228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9" t="s">
        <v>44</v>
      </c>
      <c r="E5" s="266" t="s">
        <v>3</v>
      </c>
      <c r="F5" s="266"/>
      <c r="G5" s="266"/>
      <c r="H5" s="266"/>
      <c r="I5" s="266"/>
      <c r="J5" s="122"/>
      <c r="K5" s="122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267" t="s">
        <v>130</v>
      </c>
      <c r="C7" s="267"/>
      <c r="D7" s="267" t="s">
        <v>131</v>
      </c>
      <c r="E7" s="267"/>
      <c r="F7" s="267" t="s">
        <v>132</v>
      </c>
      <c r="G7" s="267"/>
      <c r="H7" s="267" t="s">
        <v>133</v>
      </c>
      <c r="I7" s="267"/>
    </row>
    <row r="8" spans="1:11" x14ac:dyDescent="0.2">
      <c r="A8" s="1"/>
      <c r="B8" s="267"/>
      <c r="C8" s="267"/>
      <c r="D8" s="267" t="s">
        <v>134</v>
      </c>
      <c r="E8" s="267"/>
      <c r="F8" s="267" t="s">
        <v>135</v>
      </c>
      <c r="G8" s="267"/>
      <c r="H8" s="267" t="s">
        <v>136</v>
      </c>
      <c r="I8" s="267"/>
    </row>
    <row r="9" spans="1:11" x14ac:dyDescent="0.2">
      <c r="A9" s="1"/>
      <c r="B9" s="272" t="s">
        <v>137</v>
      </c>
      <c r="C9" s="228"/>
      <c r="D9" s="228"/>
      <c r="E9" s="228"/>
      <c r="F9" s="228"/>
      <c r="G9" s="228"/>
      <c r="H9" s="228"/>
      <c r="I9" s="273"/>
    </row>
    <row r="10" spans="1:11" x14ac:dyDescent="0.2">
      <c r="A10" s="1"/>
      <c r="B10" s="268"/>
      <c r="C10" s="268"/>
      <c r="D10" s="268"/>
      <c r="E10" s="268"/>
      <c r="F10" s="268"/>
      <c r="G10" s="268"/>
      <c r="H10" s="270">
        <f>+D10-F10</f>
        <v>0</v>
      </c>
      <c r="I10" s="271"/>
    </row>
    <row r="11" spans="1:11" x14ac:dyDescent="0.2">
      <c r="A11" s="1"/>
      <c r="B11" s="268"/>
      <c r="C11" s="268"/>
      <c r="D11" s="269"/>
      <c r="E11" s="269"/>
      <c r="F11" s="269"/>
      <c r="G11" s="269"/>
      <c r="H11" s="270">
        <f t="shared" ref="H11:H19" si="0">+D11-F11</f>
        <v>0</v>
      </c>
      <c r="I11" s="271"/>
    </row>
    <row r="12" spans="1:11" x14ac:dyDescent="0.2">
      <c r="A12" s="1"/>
      <c r="B12" s="268"/>
      <c r="C12" s="268"/>
      <c r="D12" s="269"/>
      <c r="E12" s="269"/>
      <c r="F12" s="269"/>
      <c r="G12" s="269"/>
      <c r="H12" s="270">
        <f t="shared" si="0"/>
        <v>0</v>
      </c>
      <c r="I12" s="271"/>
    </row>
    <row r="13" spans="1:11" x14ac:dyDescent="0.2">
      <c r="A13" s="1"/>
      <c r="B13" s="268"/>
      <c r="C13" s="268"/>
      <c r="D13" s="269"/>
      <c r="E13" s="269"/>
      <c r="F13" s="269"/>
      <c r="G13" s="269"/>
      <c r="H13" s="270">
        <f t="shared" si="0"/>
        <v>0</v>
      </c>
      <c r="I13" s="271"/>
    </row>
    <row r="14" spans="1:11" x14ac:dyDescent="0.2">
      <c r="A14" s="1"/>
      <c r="B14" s="268"/>
      <c r="C14" s="268"/>
      <c r="D14" s="269"/>
      <c r="E14" s="269"/>
      <c r="F14" s="269"/>
      <c r="G14" s="269"/>
      <c r="H14" s="270">
        <f t="shared" si="0"/>
        <v>0</v>
      </c>
      <c r="I14" s="271"/>
    </row>
    <row r="15" spans="1:11" x14ac:dyDescent="0.2">
      <c r="A15" s="1"/>
      <c r="B15" s="268"/>
      <c r="C15" s="268"/>
      <c r="D15" s="269"/>
      <c r="E15" s="269"/>
      <c r="F15" s="269"/>
      <c r="G15" s="269"/>
      <c r="H15" s="270">
        <f t="shared" si="0"/>
        <v>0</v>
      </c>
      <c r="I15" s="271"/>
    </row>
    <row r="16" spans="1:11" x14ac:dyDescent="0.2">
      <c r="A16" s="1"/>
      <c r="B16" s="268"/>
      <c r="C16" s="268"/>
      <c r="D16" s="269"/>
      <c r="E16" s="269"/>
      <c r="F16" s="269"/>
      <c r="G16" s="269"/>
      <c r="H16" s="270">
        <f t="shared" si="0"/>
        <v>0</v>
      </c>
      <c r="I16" s="271"/>
    </row>
    <row r="17" spans="1:9" x14ac:dyDescent="0.2">
      <c r="A17" s="1"/>
      <c r="B17" s="268"/>
      <c r="C17" s="268"/>
      <c r="D17" s="269"/>
      <c r="E17" s="269"/>
      <c r="F17" s="269"/>
      <c r="G17" s="269"/>
      <c r="H17" s="270">
        <f t="shared" si="0"/>
        <v>0</v>
      </c>
      <c r="I17" s="271"/>
    </row>
    <row r="18" spans="1:9" x14ac:dyDescent="0.2">
      <c r="A18" s="1"/>
      <c r="B18" s="268"/>
      <c r="C18" s="268"/>
      <c r="D18" s="269"/>
      <c r="E18" s="269"/>
      <c r="F18" s="269"/>
      <c r="G18" s="269"/>
      <c r="H18" s="270">
        <f t="shared" si="0"/>
        <v>0</v>
      </c>
      <c r="I18" s="271"/>
    </row>
    <row r="19" spans="1:9" x14ac:dyDescent="0.2">
      <c r="A19" s="1"/>
      <c r="B19" s="268" t="s">
        <v>138</v>
      </c>
      <c r="C19" s="268"/>
      <c r="D19" s="269">
        <f>SUM(D10:E18)</f>
        <v>0</v>
      </c>
      <c r="E19" s="269"/>
      <c r="F19" s="269">
        <f>SUM(F10:G18)</f>
        <v>0</v>
      </c>
      <c r="G19" s="269"/>
      <c r="H19" s="270">
        <f t="shared" si="0"/>
        <v>0</v>
      </c>
      <c r="I19" s="271"/>
    </row>
    <row r="20" spans="1:9" x14ac:dyDescent="0.2">
      <c r="A20" s="1"/>
      <c r="B20" s="268"/>
      <c r="C20" s="268"/>
      <c r="D20" s="268"/>
      <c r="E20" s="268"/>
      <c r="F20" s="268"/>
      <c r="G20" s="268"/>
      <c r="H20" s="268"/>
      <c r="I20" s="268"/>
    </row>
    <row r="21" spans="1:9" x14ac:dyDescent="0.2">
      <c r="A21" s="1"/>
      <c r="B21" s="272" t="s">
        <v>139</v>
      </c>
      <c r="C21" s="228"/>
      <c r="D21" s="228"/>
      <c r="E21" s="228"/>
      <c r="F21" s="228"/>
      <c r="G21" s="228"/>
      <c r="H21" s="228"/>
      <c r="I21" s="273"/>
    </row>
    <row r="22" spans="1:9" x14ac:dyDescent="0.2">
      <c r="A22" s="1"/>
      <c r="B22" s="268"/>
      <c r="C22" s="268"/>
      <c r="D22" s="268"/>
      <c r="E22" s="268"/>
      <c r="F22" s="268"/>
      <c r="G22" s="268"/>
      <c r="H22" s="268"/>
      <c r="I22" s="268"/>
    </row>
    <row r="23" spans="1:9" x14ac:dyDescent="0.2">
      <c r="A23" s="1"/>
      <c r="B23" s="268"/>
      <c r="C23" s="268"/>
      <c r="D23" s="269"/>
      <c r="E23" s="269"/>
      <c r="F23" s="269"/>
      <c r="G23" s="269"/>
      <c r="H23" s="270">
        <f>+D23-F23</f>
        <v>0</v>
      </c>
      <c r="I23" s="271"/>
    </row>
    <row r="24" spans="1:9" x14ac:dyDescent="0.2">
      <c r="A24" s="1"/>
      <c r="B24" s="268"/>
      <c r="C24" s="268"/>
      <c r="D24" s="269"/>
      <c r="E24" s="269"/>
      <c r="F24" s="269"/>
      <c r="G24" s="269"/>
      <c r="H24" s="270">
        <f>+D24-F24</f>
        <v>0</v>
      </c>
      <c r="I24" s="271"/>
    </row>
    <row r="25" spans="1:9" x14ac:dyDescent="0.2">
      <c r="A25" s="1"/>
      <c r="B25" s="268"/>
      <c r="C25" s="268"/>
      <c r="D25" s="269"/>
      <c r="E25" s="269"/>
      <c r="F25" s="269"/>
      <c r="G25" s="269"/>
      <c r="H25" s="270">
        <f t="shared" ref="H25:H30" si="1">+D25-F25</f>
        <v>0</v>
      </c>
      <c r="I25" s="271"/>
    </row>
    <row r="26" spans="1:9" x14ac:dyDescent="0.2">
      <c r="A26" s="1"/>
      <c r="B26" s="268"/>
      <c r="C26" s="268"/>
      <c r="D26" s="269"/>
      <c r="E26" s="269"/>
      <c r="F26" s="269"/>
      <c r="G26" s="269"/>
      <c r="H26" s="270">
        <f t="shared" si="1"/>
        <v>0</v>
      </c>
      <c r="I26" s="271"/>
    </row>
    <row r="27" spans="1:9" x14ac:dyDescent="0.2">
      <c r="A27" s="1"/>
      <c r="B27" s="268"/>
      <c r="C27" s="268"/>
      <c r="D27" s="269"/>
      <c r="E27" s="269"/>
      <c r="F27" s="269"/>
      <c r="G27" s="269"/>
      <c r="H27" s="270">
        <f t="shared" si="1"/>
        <v>0</v>
      </c>
      <c r="I27" s="271"/>
    </row>
    <row r="28" spans="1:9" x14ac:dyDescent="0.2">
      <c r="A28" s="1"/>
      <c r="B28" s="268"/>
      <c r="C28" s="268"/>
      <c r="D28" s="269"/>
      <c r="E28" s="269"/>
      <c r="F28" s="269"/>
      <c r="G28" s="269"/>
      <c r="H28" s="270">
        <f t="shared" si="1"/>
        <v>0</v>
      </c>
      <c r="I28" s="271"/>
    </row>
    <row r="29" spans="1:9" x14ac:dyDescent="0.2">
      <c r="A29" s="1"/>
      <c r="B29" s="268"/>
      <c r="C29" s="268"/>
      <c r="D29" s="269"/>
      <c r="E29" s="269"/>
      <c r="F29" s="269"/>
      <c r="G29" s="269"/>
      <c r="H29" s="270">
        <f t="shared" si="1"/>
        <v>0</v>
      </c>
      <c r="I29" s="271"/>
    </row>
    <row r="30" spans="1:9" x14ac:dyDescent="0.2">
      <c r="A30" s="1"/>
      <c r="B30" s="268"/>
      <c r="C30" s="268"/>
      <c r="D30" s="269"/>
      <c r="E30" s="269"/>
      <c r="F30" s="269"/>
      <c r="G30" s="269"/>
      <c r="H30" s="270">
        <f t="shared" si="1"/>
        <v>0</v>
      </c>
      <c r="I30" s="271"/>
    </row>
    <row r="31" spans="1:9" x14ac:dyDescent="0.2">
      <c r="A31" s="1"/>
      <c r="B31" s="268" t="s">
        <v>140</v>
      </c>
      <c r="C31" s="268"/>
      <c r="D31" s="269">
        <f>SUM(D22:E30)</f>
        <v>0</v>
      </c>
      <c r="E31" s="269"/>
      <c r="F31" s="269">
        <f>SUM(F22:G30)</f>
        <v>0</v>
      </c>
      <c r="G31" s="269"/>
      <c r="H31" s="269">
        <f>+D31-F31</f>
        <v>0</v>
      </c>
      <c r="I31" s="269"/>
    </row>
    <row r="32" spans="1:9" x14ac:dyDescent="0.2">
      <c r="A32" s="1"/>
      <c r="B32" s="268"/>
      <c r="C32" s="268"/>
      <c r="D32" s="269"/>
      <c r="E32" s="269"/>
      <c r="F32" s="269"/>
      <c r="G32" s="269"/>
      <c r="H32" s="269"/>
      <c r="I32" s="269"/>
    </row>
    <row r="33" spans="1:11" x14ac:dyDescent="0.2">
      <c r="A33" s="1"/>
      <c r="B33" s="275" t="s">
        <v>141</v>
      </c>
      <c r="C33" s="276"/>
      <c r="D33" s="270">
        <f>+D19+D31</f>
        <v>0</v>
      </c>
      <c r="E33" s="271"/>
      <c r="F33" s="270">
        <f>+F19+F31</f>
        <v>0</v>
      </c>
      <c r="G33" s="271"/>
      <c r="H33" s="270">
        <f>+H19+H31</f>
        <v>0</v>
      </c>
      <c r="I33" s="271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50" t="s">
        <v>36</v>
      </c>
    </row>
    <row r="36" spans="1:11" x14ac:dyDescent="0.2">
      <c r="B36" s="50"/>
    </row>
    <row r="37" spans="1:11" x14ac:dyDescent="0.2">
      <c r="B37" s="50"/>
    </row>
    <row r="38" spans="1:11" x14ac:dyDescent="0.2">
      <c r="B38" s="1"/>
    </row>
    <row r="39" spans="1:11" x14ac:dyDescent="0.2">
      <c r="B39" s="1"/>
    </row>
    <row r="40" spans="1:11" x14ac:dyDescent="0.2">
      <c r="B40" s="53"/>
      <c r="C40" s="53"/>
      <c r="D40" s="53"/>
      <c r="F40" s="243"/>
      <c r="G40" s="243"/>
      <c r="H40" s="243"/>
      <c r="I40" s="243"/>
    </row>
    <row r="41" spans="1:11" x14ac:dyDescent="0.2">
      <c r="B41" s="274" t="s">
        <v>38</v>
      </c>
      <c r="C41" s="274"/>
      <c r="F41" s="274" t="s">
        <v>39</v>
      </c>
      <c r="G41" s="274"/>
      <c r="H41" s="274"/>
      <c r="I41" s="274"/>
      <c r="J41" s="57"/>
      <c r="K41" s="57"/>
    </row>
    <row r="42" spans="1:11" ht="15" customHeight="1" x14ac:dyDescent="0.2">
      <c r="B42" s="245" t="s">
        <v>40</v>
      </c>
      <c r="C42" s="245"/>
      <c r="D42" s="54"/>
      <c r="F42" s="245" t="s">
        <v>41</v>
      </c>
      <c r="G42" s="245"/>
      <c r="H42" s="245"/>
      <c r="I42" s="245"/>
      <c r="J42" s="59"/>
      <c r="K42" s="59"/>
    </row>
  </sheetData>
  <mergeCells count="111"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&amp;R6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view="pageLayout" zoomScaleNormal="100" workbookViewId="0">
      <selection activeCell="K9" sqref="K9"/>
    </sheetView>
  </sheetViews>
  <sheetFormatPr baseColWidth="10" defaultRowHeight="12.75" x14ac:dyDescent="0.2"/>
  <cols>
    <col min="1" max="1" width="46.42578125" style="2" customWidth="1"/>
    <col min="2" max="2" width="47.85546875" style="2" customWidth="1"/>
    <col min="3" max="3" width="2" style="2" customWidth="1"/>
    <col min="4" max="4" width="24.85546875" style="2" customWidth="1"/>
    <col min="5" max="5" width="25.5703125" style="2" customWidth="1"/>
    <col min="6" max="16384" width="11.42578125" style="2"/>
  </cols>
  <sheetData>
    <row r="1" spans="2:9" ht="18" customHeight="1" x14ac:dyDescent="0.2">
      <c r="B1" s="277" t="s">
        <v>42</v>
      </c>
      <c r="C1" s="278"/>
      <c r="D1" s="278"/>
      <c r="E1" s="279"/>
    </row>
    <row r="2" spans="2:9" ht="18" customHeight="1" x14ac:dyDescent="0.2">
      <c r="B2" s="272" t="s">
        <v>142</v>
      </c>
      <c r="C2" s="228"/>
      <c r="D2" s="228"/>
      <c r="E2" s="273"/>
    </row>
    <row r="3" spans="2:9" ht="18" customHeight="1" x14ac:dyDescent="0.2">
      <c r="B3" s="280" t="s">
        <v>243</v>
      </c>
      <c r="C3" s="281"/>
      <c r="D3" s="281"/>
      <c r="E3" s="282"/>
    </row>
    <row r="4" spans="2:9" x14ac:dyDescent="0.2">
      <c r="B4" s="1"/>
      <c r="C4" s="1"/>
      <c r="D4" s="1"/>
    </row>
    <row r="5" spans="2:9" x14ac:dyDescent="0.2">
      <c r="B5" s="9" t="s">
        <v>44</v>
      </c>
      <c r="C5" s="123"/>
      <c r="D5" s="283" t="s">
        <v>3</v>
      </c>
      <c r="E5" s="284"/>
      <c r="F5" s="122"/>
      <c r="G5" s="122"/>
      <c r="H5" s="122"/>
      <c r="I5" s="122"/>
    </row>
    <row r="6" spans="2:9" x14ac:dyDescent="0.2">
      <c r="B6" s="1"/>
      <c r="C6" s="1"/>
      <c r="D6" s="1"/>
    </row>
    <row r="7" spans="2:9" x14ac:dyDescent="0.2">
      <c r="B7" s="125" t="s">
        <v>130</v>
      </c>
      <c r="C7" s="125"/>
      <c r="D7" s="125" t="s">
        <v>10</v>
      </c>
      <c r="E7" s="125" t="s">
        <v>52</v>
      </c>
    </row>
    <row r="8" spans="2:9" x14ac:dyDescent="0.2">
      <c r="B8" s="285" t="s">
        <v>137</v>
      </c>
      <c r="C8" s="286"/>
      <c r="D8" s="287"/>
      <c r="E8" s="288"/>
    </row>
    <row r="9" spans="2:9" x14ac:dyDescent="0.2">
      <c r="B9" s="126"/>
      <c r="C9" s="6"/>
      <c r="D9" s="126"/>
      <c r="E9" s="127"/>
    </row>
    <row r="10" spans="2:9" x14ac:dyDescent="0.2">
      <c r="B10" s="126"/>
      <c r="C10" s="6"/>
      <c r="D10" s="126"/>
      <c r="E10" s="127"/>
    </row>
    <row r="11" spans="2:9" x14ac:dyDescent="0.2">
      <c r="B11" s="126"/>
      <c r="C11" s="6"/>
      <c r="D11" s="126"/>
      <c r="E11" s="127"/>
    </row>
    <row r="12" spans="2:9" x14ac:dyDescent="0.2">
      <c r="B12" s="126"/>
      <c r="C12" s="6"/>
      <c r="D12" s="126"/>
      <c r="E12" s="127"/>
    </row>
    <row r="13" spans="2:9" x14ac:dyDescent="0.2">
      <c r="B13" s="126"/>
      <c r="C13" s="6"/>
      <c r="D13" s="126"/>
      <c r="E13" s="127"/>
    </row>
    <row r="14" spans="2:9" x14ac:dyDescent="0.2">
      <c r="B14" s="126"/>
      <c r="C14" s="6"/>
      <c r="D14" s="126"/>
      <c r="E14" s="127"/>
    </row>
    <row r="15" spans="2:9" x14ac:dyDescent="0.2">
      <c r="B15" s="126"/>
      <c r="C15" s="6"/>
      <c r="D15" s="126"/>
      <c r="E15" s="127"/>
    </row>
    <row r="16" spans="2:9" x14ac:dyDescent="0.2">
      <c r="B16" s="126"/>
      <c r="C16" s="6"/>
      <c r="D16" s="126"/>
      <c r="E16" s="127"/>
    </row>
    <row r="17" spans="2:5" x14ac:dyDescent="0.2">
      <c r="B17" s="126"/>
      <c r="C17" s="6"/>
      <c r="D17" s="126"/>
      <c r="E17" s="127"/>
    </row>
    <row r="18" spans="2:5" x14ac:dyDescent="0.2">
      <c r="B18" s="126"/>
      <c r="C18" s="6"/>
      <c r="D18" s="126"/>
      <c r="E18" s="127"/>
    </row>
    <row r="19" spans="2:5" x14ac:dyDescent="0.2">
      <c r="B19" s="128" t="s">
        <v>143</v>
      </c>
      <c r="C19" s="129"/>
      <c r="D19" s="126">
        <f>SUM(D9:D18)</f>
        <v>0</v>
      </c>
      <c r="E19" s="126">
        <f>SUM(E9:E18)</f>
        <v>0</v>
      </c>
    </row>
    <row r="20" spans="2:5" x14ac:dyDescent="0.2">
      <c r="B20" s="126"/>
      <c r="C20" s="6"/>
      <c r="D20" s="126"/>
      <c r="E20" s="127"/>
    </row>
    <row r="21" spans="2:5" x14ac:dyDescent="0.2">
      <c r="B21" s="285" t="s">
        <v>139</v>
      </c>
      <c r="C21" s="289"/>
      <c r="D21" s="287"/>
      <c r="E21" s="288"/>
    </row>
    <row r="22" spans="2:5" x14ac:dyDescent="0.2">
      <c r="B22" s="126"/>
      <c r="C22" s="6"/>
      <c r="D22" s="126"/>
      <c r="E22" s="127"/>
    </row>
    <row r="23" spans="2:5" x14ac:dyDescent="0.2">
      <c r="B23" s="126"/>
      <c r="C23" s="6"/>
      <c r="D23" s="126"/>
      <c r="E23" s="127"/>
    </row>
    <row r="24" spans="2:5" x14ac:dyDescent="0.2">
      <c r="B24" s="126"/>
      <c r="C24" s="6"/>
      <c r="D24" s="126"/>
      <c r="E24" s="127"/>
    </row>
    <row r="25" spans="2:5" x14ac:dyDescent="0.2">
      <c r="B25" s="126"/>
      <c r="C25" s="6"/>
      <c r="D25" s="126"/>
      <c r="E25" s="127"/>
    </row>
    <row r="26" spans="2:5" x14ac:dyDescent="0.2">
      <c r="B26" s="126"/>
      <c r="C26" s="6"/>
      <c r="D26" s="126"/>
      <c r="E26" s="127"/>
    </row>
    <row r="27" spans="2:5" x14ac:dyDescent="0.2">
      <c r="B27" s="126"/>
      <c r="C27" s="6"/>
      <c r="D27" s="126"/>
      <c r="E27" s="127"/>
    </row>
    <row r="28" spans="2:5" x14ac:dyDescent="0.2">
      <c r="B28" s="126"/>
      <c r="C28" s="6"/>
      <c r="D28" s="126"/>
      <c r="E28" s="127"/>
    </row>
    <row r="29" spans="2:5" x14ac:dyDescent="0.2">
      <c r="B29" s="126"/>
      <c r="C29" s="6"/>
      <c r="D29" s="126"/>
      <c r="E29" s="127"/>
    </row>
    <row r="30" spans="2:5" x14ac:dyDescent="0.2">
      <c r="B30" s="126"/>
      <c r="C30" s="6"/>
      <c r="D30" s="126"/>
      <c r="E30" s="127"/>
    </row>
    <row r="31" spans="2:5" x14ac:dyDescent="0.2">
      <c r="B31" s="126"/>
      <c r="C31" s="6"/>
      <c r="D31" s="126"/>
      <c r="E31" s="127"/>
    </row>
    <row r="32" spans="2:5" x14ac:dyDescent="0.2">
      <c r="B32" s="126"/>
      <c r="C32" s="6"/>
      <c r="D32" s="126"/>
      <c r="E32" s="127"/>
    </row>
    <row r="33" spans="2:7" x14ac:dyDescent="0.2">
      <c r="B33" s="126"/>
      <c r="C33" s="6"/>
      <c r="D33" s="126"/>
      <c r="E33" s="127"/>
    </row>
    <row r="34" spans="2:7" x14ac:dyDescent="0.2">
      <c r="B34" s="128" t="s">
        <v>144</v>
      </c>
      <c r="C34" s="129"/>
      <c r="D34" s="126">
        <f>SUM(D22:D33)</f>
        <v>0</v>
      </c>
      <c r="E34" s="126">
        <f>SUM(E22:E33)</f>
        <v>0</v>
      </c>
    </row>
    <row r="35" spans="2:7" x14ac:dyDescent="0.2">
      <c r="B35" s="126"/>
      <c r="C35" s="6"/>
      <c r="D35" s="126"/>
      <c r="E35" s="127"/>
    </row>
    <row r="36" spans="2:7" x14ac:dyDescent="0.2">
      <c r="B36" s="128" t="s">
        <v>141</v>
      </c>
      <c r="C36" s="130"/>
      <c r="D36" s="131">
        <f>+D19+D34</f>
        <v>0</v>
      </c>
      <c r="E36" s="131">
        <f>+E19+E34</f>
        <v>0</v>
      </c>
    </row>
    <row r="38" spans="2:7" x14ac:dyDescent="0.2">
      <c r="B38" s="50" t="s">
        <v>36</v>
      </c>
    </row>
    <row r="39" spans="2:7" x14ac:dyDescent="0.2">
      <c r="B39" s="50"/>
    </row>
    <row r="40" spans="2:7" x14ac:dyDescent="0.2">
      <c r="B40" s="50"/>
    </row>
    <row r="41" spans="2:7" x14ac:dyDescent="0.2">
      <c r="B41" s="1"/>
    </row>
    <row r="42" spans="2:7" x14ac:dyDescent="0.2">
      <c r="B42" s="1"/>
    </row>
    <row r="43" spans="2:7" x14ac:dyDescent="0.2">
      <c r="B43" s="53"/>
      <c r="C43" s="132"/>
      <c r="D43" s="243"/>
      <c r="E43" s="243"/>
      <c r="F43" s="133"/>
      <c r="G43" s="133"/>
    </row>
    <row r="44" spans="2:7" x14ac:dyDescent="0.2">
      <c r="B44" s="54" t="s">
        <v>38</v>
      </c>
      <c r="C44" s="134"/>
      <c r="D44" s="244" t="s">
        <v>39</v>
      </c>
      <c r="E44" s="244"/>
      <c r="F44" s="57"/>
      <c r="G44" s="57"/>
    </row>
    <row r="45" spans="2:7" x14ac:dyDescent="0.2">
      <c r="B45" s="54" t="s">
        <v>40</v>
      </c>
      <c r="C45" s="55"/>
      <c r="D45" s="245" t="s">
        <v>41</v>
      </c>
      <c r="E45" s="245"/>
      <c r="F45" s="59"/>
      <c r="G45" s="59"/>
    </row>
  </sheetData>
  <mergeCells count="9">
    <mergeCell ref="D43:E43"/>
    <mergeCell ref="D44:E44"/>
    <mergeCell ref="D45:E45"/>
    <mergeCell ref="B1:E1"/>
    <mergeCell ref="B2:E2"/>
    <mergeCell ref="B3:E3"/>
    <mergeCell ref="D5:E5"/>
    <mergeCell ref="B8:E8"/>
    <mergeCell ref="B21:E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&amp;R7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5"/>
  <sheetViews>
    <sheetView tabSelected="1" view="pageLayout" zoomScaleNormal="100" workbookViewId="0">
      <selection activeCell="A37" sqref="A37"/>
    </sheetView>
  </sheetViews>
  <sheetFormatPr baseColWidth="10" defaultRowHeight="12.75" x14ac:dyDescent="0.2"/>
  <cols>
    <col min="1" max="1" width="39.140625" style="2" customWidth="1"/>
    <col min="2" max="2" width="1.140625" style="2" customWidth="1"/>
    <col min="3" max="3" width="60" style="2" customWidth="1"/>
    <col min="4" max="4" width="14.7109375" style="2" customWidth="1"/>
    <col min="5" max="6" width="12.85546875" style="2" customWidth="1"/>
    <col min="7" max="7" width="4.28515625" style="1" customWidth="1"/>
    <col min="8" max="16384" width="11.42578125" style="2"/>
  </cols>
  <sheetData>
    <row r="1" spans="2:7" ht="15" customHeight="1" x14ac:dyDescent="0.2">
      <c r="B1" s="277" t="s">
        <v>42</v>
      </c>
      <c r="C1" s="278"/>
      <c r="D1" s="278"/>
      <c r="E1" s="278"/>
      <c r="F1" s="279"/>
    </row>
    <row r="2" spans="2:7" ht="18" customHeight="1" x14ac:dyDescent="0.2">
      <c r="B2" s="272" t="s">
        <v>145</v>
      </c>
      <c r="C2" s="228"/>
      <c r="D2" s="228"/>
      <c r="E2" s="228"/>
      <c r="F2" s="273"/>
    </row>
    <row r="3" spans="2:7" ht="18" customHeight="1" x14ac:dyDescent="0.2">
      <c r="B3" s="280" t="s">
        <v>242</v>
      </c>
      <c r="C3" s="281"/>
      <c r="D3" s="281"/>
      <c r="E3" s="281"/>
      <c r="F3" s="282"/>
    </row>
    <row r="4" spans="2:7" s="1" customFormat="1" ht="6" customHeight="1" x14ac:dyDescent="0.2"/>
    <row r="5" spans="2:7" s="1" customFormat="1" ht="6" customHeight="1" x14ac:dyDescent="0.2"/>
    <row r="6" spans="2:7" s="1" customFormat="1" ht="14.25" customHeight="1" x14ac:dyDescent="0.2">
      <c r="C6" s="135" t="s">
        <v>146</v>
      </c>
      <c r="D6" s="8"/>
      <c r="E6" s="122"/>
      <c r="F6" s="95"/>
      <c r="G6" s="6"/>
    </row>
    <row r="7" spans="2:7" s="1" customFormat="1" ht="6" customHeight="1" x14ac:dyDescent="0.2"/>
    <row r="8" spans="2:7" s="1" customFormat="1" ht="6" customHeight="1" x14ac:dyDescent="0.2"/>
    <row r="9" spans="2:7" s="1" customFormat="1" ht="14.25" x14ac:dyDescent="0.2">
      <c r="B9" s="292" t="s">
        <v>45</v>
      </c>
      <c r="C9" s="292"/>
      <c r="D9" s="136" t="s">
        <v>7</v>
      </c>
      <c r="E9" s="136" t="s">
        <v>10</v>
      </c>
      <c r="F9" s="136" t="s">
        <v>147</v>
      </c>
    </row>
    <row r="10" spans="2:7" s="1" customFormat="1" ht="5.25" customHeight="1" thickBot="1" x14ac:dyDescent="0.25">
      <c r="B10" s="74"/>
      <c r="C10" s="75"/>
      <c r="D10" s="98"/>
      <c r="E10" s="98"/>
      <c r="F10" s="98"/>
    </row>
    <row r="11" spans="2:7" s="1" customFormat="1" ht="13.5" thickBot="1" x14ac:dyDescent="0.25">
      <c r="B11" s="137"/>
      <c r="C11" s="138" t="s">
        <v>148</v>
      </c>
      <c r="D11" s="139">
        <f>+D12+D13</f>
        <v>0</v>
      </c>
      <c r="E11" s="139">
        <f t="shared" ref="E11:F11" si="0">+E12+E13</f>
        <v>0</v>
      </c>
      <c r="F11" s="140">
        <f t="shared" si="0"/>
        <v>0</v>
      </c>
    </row>
    <row r="12" spans="2:7" s="1" customFormat="1" x14ac:dyDescent="0.2">
      <c r="B12" s="293" t="s">
        <v>149</v>
      </c>
      <c r="C12" s="294"/>
      <c r="D12" s="141">
        <f>+[2]EAI!E33</f>
        <v>0</v>
      </c>
      <c r="E12" s="141">
        <f>+[2]EAI!H33</f>
        <v>0</v>
      </c>
      <c r="F12" s="142">
        <f>+[2]EAI!I33</f>
        <v>0</v>
      </c>
    </row>
    <row r="13" spans="2:7" s="1" customFormat="1" ht="13.5" thickBot="1" x14ac:dyDescent="0.25">
      <c r="B13" s="295" t="s">
        <v>150</v>
      </c>
      <c r="C13" s="296"/>
      <c r="D13" s="143">
        <f>+[2]EAI!E46</f>
        <v>0</v>
      </c>
      <c r="E13" s="143">
        <f>+[2]EAI!H46</f>
        <v>0</v>
      </c>
      <c r="F13" s="144">
        <f>+[2]EAI!I46</f>
        <v>0</v>
      </c>
    </row>
    <row r="14" spans="2:7" s="1" customFormat="1" ht="13.5" thickBot="1" x14ac:dyDescent="0.25">
      <c r="B14" s="145"/>
      <c r="C14" s="138" t="s">
        <v>151</v>
      </c>
      <c r="D14" s="139">
        <f>+D15+D16</f>
        <v>0</v>
      </c>
      <c r="E14" s="139">
        <f t="shared" ref="E14:F14" si="1">+E15+E16</f>
        <v>0</v>
      </c>
      <c r="F14" s="140">
        <f t="shared" si="1"/>
        <v>0</v>
      </c>
    </row>
    <row r="15" spans="2:7" s="1" customFormat="1" x14ac:dyDescent="0.2">
      <c r="B15" s="297" t="s">
        <v>152</v>
      </c>
      <c r="C15" s="298"/>
      <c r="D15" s="141"/>
      <c r="E15" s="141"/>
      <c r="F15" s="142"/>
    </row>
    <row r="16" spans="2:7" s="1" customFormat="1" ht="13.5" thickBot="1" x14ac:dyDescent="0.25">
      <c r="B16" s="299" t="s">
        <v>153</v>
      </c>
      <c r="C16" s="300"/>
      <c r="D16" s="146"/>
      <c r="E16" s="146"/>
      <c r="F16" s="147"/>
    </row>
    <row r="17" spans="2:6" s="1" customFormat="1" ht="13.5" thickBot="1" x14ac:dyDescent="0.25">
      <c r="B17" s="148"/>
      <c r="C17" s="149" t="s">
        <v>154</v>
      </c>
      <c r="D17" s="150">
        <f>+D11-D14</f>
        <v>0</v>
      </c>
      <c r="E17" s="150">
        <f>+E11-E14</f>
        <v>0</v>
      </c>
      <c r="F17" s="151">
        <f>+F11-F14</f>
        <v>0</v>
      </c>
    </row>
    <row r="18" spans="2:6" s="1" customFormat="1" ht="13.5" thickBot="1" x14ac:dyDescent="0.25"/>
    <row r="19" spans="2:6" s="1" customFormat="1" ht="15" thickBot="1" x14ac:dyDescent="0.25">
      <c r="B19" s="301" t="s">
        <v>45</v>
      </c>
      <c r="C19" s="302"/>
      <c r="D19" s="152" t="s">
        <v>7</v>
      </c>
      <c r="E19" s="152" t="s">
        <v>10</v>
      </c>
      <c r="F19" s="153" t="s">
        <v>147</v>
      </c>
    </row>
    <row r="20" spans="2:6" s="1" customFormat="1" x14ac:dyDescent="0.2">
      <c r="B20" s="154"/>
      <c r="C20" s="155"/>
      <c r="D20" s="155"/>
      <c r="E20" s="155"/>
      <c r="F20" s="156"/>
    </row>
    <row r="21" spans="2:6" s="1" customFormat="1" x14ac:dyDescent="0.2">
      <c r="B21" s="303" t="s">
        <v>155</v>
      </c>
      <c r="C21" s="304"/>
      <c r="D21" s="143">
        <f>+D17</f>
        <v>0</v>
      </c>
      <c r="E21" s="143">
        <f t="shared" ref="E21:F21" si="2">+E17</f>
        <v>0</v>
      </c>
      <c r="F21" s="144">
        <f t="shared" si="2"/>
        <v>0</v>
      </c>
    </row>
    <row r="22" spans="2:6" s="1" customFormat="1" x14ac:dyDescent="0.2">
      <c r="B22" s="157"/>
      <c r="C22" s="158"/>
      <c r="D22" s="143"/>
      <c r="E22" s="143"/>
      <c r="F22" s="144"/>
    </row>
    <row r="23" spans="2:6" s="1" customFormat="1" x14ac:dyDescent="0.2">
      <c r="B23" s="303" t="s">
        <v>156</v>
      </c>
      <c r="C23" s="304"/>
      <c r="D23" s="143"/>
      <c r="E23" s="143"/>
      <c r="F23" s="144"/>
    </row>
    <row r="24" spans="2:6" s="1" customFormat="1" ht="13.5" thickBot="1" x14ac:dyDescent="0.25">
      <c r="B24" s="159"/>
      <c r="C24" s="160"/>
      <c r="D24" s="146"/>
      <c r="E24" s="146"/>
      <c r="F24" s="147"/>
    </row>
    <row r="25" spans="2:6" s="1" customFormat="1" ht="13.5" thickBot="1" x14ac:dyDescent="0.25">
      <c r="B25" s="159"/>
      <c r="C25" s="149" t="s">
        <v>157</v>
      </c>
      <c r="D25" s="161">
        <f>+D21-D23</f>
        <v>0</v>
      </c>
      <c r="E25" s="161">
        <f t="shared" ref="E25:F25" si="3">+E21-E23</f>
        <v>0</v>
      </c>
      <c r="F25" s="162">
        <f t="shared" si="3"/>
        <v>0</v>
      </c>
    </row>
    <row r="26" spans="2:6" s="1" customFormat="1" ht="13.5" thickBot="1" x14ac:dyDescent="0.25"/>
    <row r="27" spans="2:6" s="1" customFormat="1" ht="15" thickBot="1" x14ac:dyDescent="0.25">
      <c r="B27" s="290" t="s">
        <v>45</v>
      </c>
      <c r="C27" s="291"/>
      <c r="D27" s="163" t="s">
        <v>7</v>
      </c>
      <c r="E27" s="163" t="s">
        <v>10</v>
      </c>
      <c r="F27" s="164" t="s">
        <v>147</v>
      </c>
    </row>
    <row r="28" spans="2:6" s="1" customFormat="1" x14ac:dyDescent="0.2">
      <c r="B28" s="154"/>
      <c r="C28" s="155"/>
      <c r="D28" s="155"/>
      <c r="E28" s="155"/>
      <c r="F28" s="156"/>
    </row>
    <row r="29" spans="2:6" s="1" customFormat="1" x14ac:dyDescent="0.2">
      <c r="B29" s="303" t="s">
        <v>158</v>
      </c>
      <c r="C29" s="304"/>
      <c r="D29" s="143">
        <f>+[2]EAI!E52</f>
        <v>0</v>
      </c>
      <c r="E29" s="143">
        <f>+[2]EAI!H51</f>
        <v>0</v>
      </c>
      <c r="F29" s="144">
        <f>+[2]EAI!I54</f>
        <v>0</v>
      </c>
    </row>
    <row r="30" spans="2:6" s="1" customFormat="1" x14ac:dyDescent="0.2">
      <c r="B30" s="157"/>
      <c r="C30" s="158"/>
      <c r="D30" s="143"/>
      <c r="E30" s="143"/>
      <c r="F30" s="144"/>
    </row>
    <row r="31" spans="2:6" s="1" customFormat="1" ht="13.5" thickBot="1" x14ac:dyDescent="0.25">
      <c r="B31" s="306" t="s">
        <v>159</v>
      </c>
      <c r="C31" s="307"/>
      <c r="D31" s="146"/>
      <c r="E31" s="146"/>
      <c r="F31" s="147"/>
    </row>
    <row r="32" spans="2:6" s="1" customFormat="1" ht="13.5" thickBot="1" x14ac:dyDescent="0.25">
      <c r="B32" s="79"/>
      <c r="C32" s="165"/>
      <c r="D32" s="143"/>
      <c r="E32" s="143"/>
      <c r="F32" s="143"/>
    </row>
    <row r="33" spans="2:7" s="1" customFormat="1" ht="13.5" thickBot="1" x14ac:dyDescent="0.25">
      <c r="B33" s="145"/>
      <c r="C33" s="138" t="s">
        <v>160</v>
      </c>
      <c r="D33" s="166">
        <f>+D29-D31</f>
        <v>0</v>
      </c>
      <c r="E33" s="166">
        <f t="shared" ref="E33:F33" si="4">+E29-E31</f>
        <v>0</v>
      </c>
      <c r="F33" s="167">
        <f t="shared" si="4"/>
        <v>0</v>
      </c>
    </row>
    <row r="34" spans="2:7" s="1" customFormat="1" ht="15" customHeight="1" x14ac:dyDescent="0.2"/>
    <row r="35" spans="2:7" s="1" customFormat="1" ht="15" customHeight="1" x14ac:dyDescent="0.2">
      <c r="B35" s="50" t="s">
        <v>36</v>
      </c>
      <c r="C35" s="50"/>
      <c r="D35" s="50"/>
      <c r="E35" s="50"/>
      <c r="F35" s="50"/>
    </row>
    <row r="36" spans="2:7" s="1" customFormat="1" ht="45" customHeight="1" x14ac:dyDescent="0.2">
      <c r="C36" s="308" t="s">
        <v>161</v>
      </c>
      <c r="D36" s="308"/>
      <c r="E36" s="308"/>
      <c r="F36" s="308"/>
    </row>
    <row r="37" spans="2:7" s="1" customFormat="1" ht="27" customHeight="1" x14ac:dyDescent="0.2">
      <c r="C37" s="308" t="s">
        <v>162</v>
      </c>
      <c r="D37" s="308"/>
      <c r="E37" s="308"/>
      <c r="F37" s="308"/>
    </row>
    <row r="38" spans="2:7" s="1" customFormat="1" x14ac:dyDescent="0.2">
      <c r="C38" s="309" t="s">
        <v>163</v>
      </c>
      <c r="D38" s="309"/>
      <c r="E38" s="309"/>
      <c r="F38" s="309"/>
    </row>
    <row r="39" spans="2:7" s="1" customFormat="1" x14ac:dyDescent="0.2">
      <c r="C39" s="168"/>
      <c r="D39" s="168"/>
      <c r="E39" s="168"/>
      <c r="F39" s="168"/>
    </row>
    <row r="40" spans="2:7" s="1" customFormat="1" x14ac:dyDescent="0.2">
      <c r="C40" s="168"/>
      <c r="D40" s="168"/>
      <c r="E40" s="168"/>
      <c r="F40" s="168"/>
    </row>
    <row r="41" spans="2:7" s="1" customFormat="1" x14ac:dyDescent="0.2">
      <c r="C41" s="168"/>
      <c r="D41" s="168"/>
      <c r="E41" s="168"/>
      <c r="F41" s="168"/>
    </row>
    <row r="42" spans="2:7" s="1" customFormat="1" x14ac:dyDescent="0.2">
      <c r="C42" s="168"/>
      <c r="D42" s="168"/>
      <c r="E42" s="168"/>
      <c r="F42" s="168"/>
    </row>
    <row r="43" spans="2:7" s="1" customFormat="1" ht="10.5" customHeight="1" x14ac:dyDescent="0.2">
      <c r="C43" s="129" t="s">
        <v>164</v>
      </c>
      <c r="D43" s="250"/>
      <c r="E43" s="250"/>
      <c r="F43" s="250"/>
    </row>
    <row r="44" spans="2:7" x14ac:dyDescent="0.2">
      <c r="C44" s="54" t="s">
        <v>38</v>
      </c>
      <c r="D44" s="305" t="s">
        <v>39</v>
      </c>
      <c r="E44" s="305"/>
      <c r="F44" s="305"/>
      <c r="G44" s="2"/>
    </row>
    <row r="45" spans="2:7" x14ac:dyDescent="0.2">
      <c r="C45" s="54" t="s">
        <v>40</v>
      </c>
      <c r="D45" s="305" t="s">
        <v>165</v>
      </c>
      <c r="E45" s="305"/>
      <c r="F45" s="305"/>
    </row>
  </sheetData>
  <mergeCells count="20">
    <mergeCell ref="D44:F44"/>
    <mergeCell ref="D45:F45"/>
    <mergeCell ref="B29:C29"/>
    <mergeCell ref="B31:C31"/>
    <mergeCell ref="C36:F36"/>
    <mergeCell ref="C37:F37"/>
    <mergeCell ref="C38:F38"/>
    <mergeCell ref="D43:F43"/>
    <mergeCell ref="B27:C27"/>
    <mergeCell ref="B1:F1"/>
    <mergeCell ref="B2:F2"/>
    <mergeCell ref="B3:F3"/>
    <mergeCell ref="B9:C9"/>
    <mergeCell ref="B12:C12"/>
    <mergeCell ref="B13:C13"/>
    <mergeCell ref="B15:C15"/>
    <mergeCell ref="B16:C16"/>
    <mergeCell ref="B19:C19"/>
    <mergeCell ref="B21:C21"/>
    <mergeCell ref="B23:C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Footer>&amp;R8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view="pageLayout" topLeftCell="A59" zoomScaleNormal="100" workbookViewId="0">
      <selection activeCell="B4" sqref="B4"/>
    </sheetView>
  </sheetViews>
  <sheetFormatPr baseColWidth="10" defaultRowHeight="12.75" x14ac:dyDescent="0.2"/>
  <cols>
    <col min="1" max="1" width="25.5703125" style="1" customWidth="1"/>
    <col min="2" max="3" width="3.7109375" style="2" customWidth="1"/>
    <col min="4" max="4" width="65.7109375" style="2" customWidth="1"/>
    <col min="5" max="5" width="12.7109375" style="2" customWidth="1"/>
    <col min="6" max="6" width="14.28515625" style="2" customWidth="1"/>
    <col min="7" max="10" width="12.7109375" style="2" customWidth="1"/>
    <col min="11" max="11" width="11.42578125" style="2" customWidth="1"/>
    <col min="12" max="12" width="12.85546875" style="2" customWidth="1"/>
    <col min="13" max="13" width="3.140625" style="1" customWidth="1"/>
    <col min="14" max="16384" width="11.42578125" style="2"/>
  </cols>
  <sheetData>
    <row r="1" spans="2:12" ht="6" customHeight="1" x14ac:dyDescent="0.2"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2:12" ht="13.5" customHeight="1" x14ac:dyDescent="0.2">
      <c r="B2" s="228" t="s">
        <v>166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2:12" ht="20.25" customHeight="1" x14ac:dyDescent="0.2">
      <c r="B3" s="228" t="s">
        <v>239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2:12" s="1" customFormat="1" ht="8.25" customHeight="1" x14ac:dyDescent="0.2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2:12" s="1" customFormat="1" ht="24" customHeight="1" x14ac:dyDescent="0.2">
      <c r="D5" s="9" t="s">
        <v>44</v>
      </c>
      <c r="E5" s="229" t="s">
        <v>3</v>
      </c>
      <c r="F5" s="229"/>
      <c r="G5" s="229"/>
      <c r="H5" s="229"/>
      <c r="I5" s="73"/>
      <c r="J5" s="73"/>
      <c r="K5" s="170"/>
      <c r="L5" s="169"/>
    </row>
    <row r="6" spans="2:12" s="1" customFormat="1" ht="8.25" customHeight="1" x14ac:dyDescent="0.2"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2:12" x14ac:dyDescent="0.2">
      <c r="B7" s="254" t="s">
        <v>45</v>
      </c>
      <c r="C7" s="312"/>
      <c r="D7" s="255"/>
      <c r="E7" s="252" t="s">
        <v>60</v>
      </c>
      <c r="F7" s="252"/>
      <c r="G7" s="252"/>
      <c r="H7" s="252"/>
      <c r="I7" s="252"/>
      <c r="J7" s="252"/>
      <c r="K7" s="252"/>
      <c r="L7" s="252" t="s">
        <v>47</v>
      </c>
    </row>
    <row r="8" spans="2:12" ht="25.5" x14ac:dyDescent="0.2">
      <c r="B8" s="256"/>
      <c r="C8" s="313"/>
      <c r="D8" s="257"/>
      <c r="E8" s="60" t="s">
        <v>48</v>
      </c>
      <c r="F8" s="60" t="s">
        <v>49</v>
      </c>
      <c r="G8" s="60" t="s">
        <v>9</v>
      </c>
      <c r="H8" s="60" t="s">
        <v>50</v>
      </c>
      <c r="I8" s="60" t="s">
        <v>10</v>
      </c>
      <c r="J8" s="60" t="s">
        <v>51</v>
      </c>
      <c r="K8" s="60" t="s">
        <v>52</v>
      </c>
      <c r="L8" s="252"/>
    </row>
    <row r="9" spans="2:12" ht="15.75" customHeight="1" x14ac:dyDescent="0.2">
      <c r="B9" s="258"/>
      <c r="C9" s="314"/>
      <c r="D9" s="259"/>
      <c r="E9" s="60">
        <v>1</v>
      </c>
      <c r="F9" s="60">
        <v>2</v>
      </c>
      <c r="G9" s="60" t="s">
        <v>53</v>
      </c>
      <c r="H9" s="60">
        <v>4</v>
      </c>
      <c r="I9" s="60">
        <v>5</v>
      </c>
      <c r="J9" s="60">
        <v>6</v>
      </c>
      <c r="K9" s="60">
        <v>7</v>
      </c>
      <c r="L9" s="60" t="s">
        <v>54</v>
      </c>
    </row>
    <row r="10" spans="2:12" ht="15" customHeight="1" x14ac:dyDescent="0.2">
      <c r="B10" s="315" t="s">
        <v>167</v>
      </c>
      <c r="C10" s="296"/>
      <c r="D10" s="316"/>
      <c r="E10" s="171"/>
      <c r="F10" s="172"/>
      <c r="G10" s="172"/>
      <c r="H10" s="172"/>
      <c r="I10" s="172"/>
      <c r="J10" s="172"/>
      <c r="K10" s="172"/>
      <c r="L10" s="172"/>
    </row>
    <row r="11" spans="2:12" x14ac:dyDescent="0.2">
      <c r="B11" s="61"/>
      <c r="C11" s="310" t="s">
        <v>168</v>
      </c>
      <c r="D11" s="311"/>
      <c r="E11" s="173">
        <f>SUM(E12:E13)</f>
        <v>1</v>
      </c>
      <c r="F11" s="173">
        <f t="shared" ref="F11:L11" si="0">SUM(F12:F13)</f>
        <v>5</v>
      </c>
      <c r="G11" s="173">
        <f t="shared" si="0"/>
        <v>6</v>
      </c>
      <c r="H11" s="173">
        <f t="shared" si="0"/>
        <v>6</v>
      </c>
      <c r="I11" s="173">
        <f t="shared" si="0"/>
        <v>5</v>
      </c>
      <c r="J11" s="173">
        <f t="shared" si="0"/>
        <v>4</v>
      </c>
      <c r="K11" s="173">
        <f t="shared" si="0"/>
        <v>4</v>
      </c>
      <c r="L11" s="173">
        <f t="shared" si="0"/>
        <v>1</v>
      </c>
    </row>
    <row r="12" spans="2:12" x14ac:dyDescent="0.2">
      <c r="B12" s="61"/>
      <c r="C12" s="158"/>
      <c r="D12" s="62" t="s">
        <v>169</v>
      </c>
      <c r="E12" s="65">
        <v>1</v>
      </c>
      <c r="F12" s="65">
        <v>5</v>
      </c>
      <c r="G12" s="65">
        <f>+E12+F12</f>
        <v>6</v>
      </c>
      <c r="H12" s="65">
        <v>6</v>
      </c>
      <c r="I12" s="65">
        <v>5</v>
      </c>
      <c r="J12" s="65">
        <v>4</v>
      </c>
      <c r="K12" s="65">
        <v>4</v>
      </c>
      <c r="L12" s="65">
        <f t="shared" ref="L12:L39" si="1">+G12-I12</f>
        <v>1</v>
      </c>
    </row>
    <row r="13" spans="2:12" x14ac:dyDescent="0.2">
      <c r="B13" s="61"/>
      <c r="C13" s="158"/>
      <c r="D13" s="62" t="s">
        <v>170</v>
      </c>
      <c r="E13" s="171"/>
      <c r="F13" s="172"/>
      <c r="G13" s="172"/>
      <c r="H13" s="172"/>
      <c r="I13" s="172"/>
      <c r="J13" s="172"/>
      <c r="K13" s="172"/>
      <c r="L13" s="172">
        <f t="shared" si="1"/>
        <v>0</v>
      </c>
    </row>
    <row r="14" spans="2:12" x14ac:dyDescent="0.2">
      <c r="B14" s="61"/>
      <c r="C14" s="310" t="s">
        <v>171</v>
      </c>
      <c r="D14" s="311"/>
      <c r="E14" s="174">
        <f>SUM(E15:E22)</f>
        <v>0</v>
      </c>
      <c r="F14" s="174">
        <f>SUM(F15:F22)</f>
        <v>0</v>
      </c>
      <c r="G14" s="175"/>
      <c r="H14" s="174"/>
      <c r="I14" s="174">
        <f t="shared" ref="I14:K14" si="2">SUM(I15:I22)</f>
        <v>0</v>
      </c>
      <c r="J14" s="174"/>
      <c r="K14" s="174">
        <f t="shared" si="2"/>
        <v>0</v>
      </c>
      <c r="L14" s="175">
        <f t="shared" si="1"/>
        <v>0</v>
      </c>
    </row>
    <row r="15" spans="2:12" x14ac:dyDescent="0.2">
      <c r="B15" s="61"/>
      <c r="C15" s="158"/>
      <c r="D15" s="62" t="s">
        <v>172</v>
      </c>
      <c r="E15" s="171"/>
      <c r="F15" s="172"/>
      <c r="G15" s="172"/>
      <c r="H15" s="172"/>
      <c r="I15" s="172"/>
      <c r="J15" s="172"/>
      <c r="K15" s="172"/>
      <c r="L15" s="172">
        <f t="shared" si="1"/>
        <v>0</v>
      </c>
    </row>
    <row r="16" spans="2:12" x14ac:dyDescent="0.2">
      <c r="B16" s="61"/>
      <c r="C16" s="158"/>
      <c r="D16" s="62" t="s">
        <v>173</v>
      </c>
      <c r="E16" s="171"/>
      <c r="F16" s="172"/>
      <c r="G16" s="172"/>
      <c r="H16" s="172"/>
      <c r="I16" s="172"/>
      <c r="J16" s="172"/>
      <c r="K16" s="172"/>
      <c r="L16" s="172">
        <f t="shared" si="1"/>
        <v>0</v>
      </c>
    </row>
    <row r="17" spans="2:12" x14ac:dyDescent="0.2">
      <c r="B17" s="61"/>
      <c r="C17" s="158"/>
      <c r="D17" s="62" t="s">
        <v>174</v>
      </c>
      <c r="E17" s="171"/>
      <c r="F17" s="172"/>
      <c r="G17" s="172"/>
      <c r="H17" s="172"/>
      <c r="I17" s="172"/>
      <c r="J17" s="172"/>
      <c r="K17" s="172"/>
      <c r="L17" s="172">
        <f t="shared" si="1"/>
        <v>0</v>
      </c>
    </row>
    <row r="18" spans="2:12" x14ac:dyDescent="0.2">
      <c r="B18" s="61"/>
      <c r="C18" s="158"/>
      <c r="D18" s="62" t="s">
        <v>175</v>
      </c>
      <c r="E18" s="171"/>
      <c r="F18" s="172"/>
      <c r="G18" s="172"/>
      <c r="H18" s="172"/>
      <c r="I18" s="172"/>
      <c r="J18" s="172"/>
      <c r="K18" s="172"/>
      <c r="L18" s="172">
        <f t="shared" si="1"/>
        <v>0</v>
      </c>
    </row>
    <row r="19" spans="2:12" x14ac:dyDescent="0.2">
      <c r="B19" s="61"/>
      <c r="C19" s="158"/>
      <c r="D19" s="62" t="s">
        <v>176</v>
      </c>
      <c r="E19" s="171"/>
      <c r="F19" s="172"/>
      <c r="G19" s="172"/>
      <c r="H19" s="172"/>
      <c r="I19" s="172"/>
      <c r="J19" s="172"/>
      <c r="K19" s="172"/>
      <c r="L19" s="172">
        <f t="shared" si="1"/>
        <v>0</v>
      </c>
    </row>
    <row r="20" spans="2:12" x14ac:dyDescent="0.2">
      <c r="B20" s="61"/>
      <c r="C20" s="158"/>
      <c r="D20" s="62" t="s">
        <v>177</v>
      </c>
      <c r="E20" s="171"/>
      <c r="F20" s="172"/>
      <c r="G20" s="172"/>
      <c r="H20" s="172"/>
      <c r="I20" s="172"/>
      <c r="J20" s="172"/>
      <c r="K20" s="172"/>
      <c r="L20" s="172">
        <f t="shared" si="1"/>
        <v>0</v>
      </c>
    </row>
    <row r="21" spans="2:12" x14ac:dyDescent="0.2">
      <c r="B21" s="61"/>
      <c r="C21" s="158"/>
      <c r="D21" s="62" t="s">
        <v>178</v>
      </c>
      <c r="E21" s="171"/>
      <c r="F21" s="172"/>
      <c r="G21" s="172"/>
      <c r="H21" s="172"/>
      <c r="I21" s="172"/>
      <c r="J21" s="172"/>
      <c r="K21" s="172"/>
      <c r="L21" s="172">
        <f t="shared" si="1"/>
        <v>0</v>
      </c>
    </row>
    <row r="22" spans="2:12" x14ac:dyDescent="0.2">
      <c r="B22" s="61"/>
      <c r="C22" s="158"/>
      <c r="D22" s="62" t="s">
        <v>179</v>
      </c>
      <c r="E22" s="171"/>
      <c r="F22" s="172"/>
      <c r="G22" s="172"/>
      <c r="H22" s="172"/>
      <c r="I22" s="172"/>
      <c r="J22" s="172"/>
      <c r="K22" s="172"/>
      <c r="L22" s="172">
        <f t="shared" si="1"/>
        <v>0</v>
      </c>
    </row>
    <row r="23" spans="2:12" x14ac:dyDescent="0.2">
      <c r="B23" s="61"/>
      <c r="C23" s="310" t="s">
        <v>180</v>
      </c>
      <c r="D23" s="311"/>
      <c r="E23" s="174">
        <f>SUM(E24:E26)</f>
        <v>0</v>
      </c>
      <c r="F23" s="174"/>
      <c r="G23" s="175"/>
      <c r="H23" s="174"/>
      <c r="I23" s="174"/>
      <c r="J23" s="174"/>
      <c r="K23" s="174"/>
      <c r="L23" s="175">
        <f t="shared" si="1"/>
        <v>0</v>
      </c>
    </row>
    <row r="24" spans="2:12" x14ac:dyDescent="0.2">
      <c r="B24" s="61"/>
      <c r="C24" s="158"/>
      <c r="D24" s="62" t="s">
        <v>181</v>
      </c>
      <c r="E24" s="171"/>
      <c r="F24" s="172"/>
      <c r="G24" s="172"/>
      <c r="H24" s="172"/>
      <c r="I24" s="172"/>
      <c r="J24" s="172"/>
      <c r="K24" s="172"/>
      <c r="L24" s="172">
        <f t="shared" si="1"/>
        <v>0</v>
      </c>
    </row>
    <row r="25" spans="2:12" x14ac:dyDescent="0.2">
      <c r="B25" s="61"/>
      <c r="C25" s="158"/>
      <c r="D25" s="62" t="s">
        <v>182</v>
      </c>
      <c r="E25" s="171"/>
      <c r="F25" s="172"/>
      <c r="G25" s="172"/>
      <c r="H25" s="172"/>
      <c r="I25" s="172"/>
      <c r="J25" s="172"/>
      <c r="K25" s="172"/>
      <c r="L25" s="172">
        <f t="shared" si="1"/>
        <v>0</v>
      </c>
    </row>
    <row r="26" spans="2:12" x14ac:dyDescent="0.2">
      <c r="B26" s="61"/>
      <c r="C26" s="158"/>
      <c r="D26" s="62" t="s">
        <v>183</v>
      </c>
      <c r="E26" s="171"/>
      <c r="F26" s="172"/>
      <c r="G26" s="172"/>
      <c r="H26" s="172"/>
      <c r="I26" s="172"/>
      <c r="J26" s="172"/>
      <c r="K26" s="172"/>
      <c r="L26" s="172">
        <f t="shared" si="1"/>
        <v>0</v>
      </c>
    </row>
    <row r="27" spans="2:12" x14ac:dyDescent="0.2">
      <c r="B27" s="61"/>
      <c r="C27" s="310" t="s">
        <v>184</v>
      </c>
      <c r="D27" s="311"/>
      <c r="E27" s="174">
        <f>SUM(E28:E29)</f>
        <v>0</v>
      </c>
      <c r="F27" s="174"/>
      <c r="G27" s="175"/>
      <c r="H27" s="174"/>
      <c r="I27" s="174"/>
      <c r="J27" s="174"/>
      <c r="K27" s="174"/>
      <c r="L27" s="175">
        <f t="shared" si="1"/>
        <v>0</v>
      </c>
    </row>
    <row r="28" spans="2:12" x14ac:dyDescent="0.2">
      <c r="B28" s="61"/>
      <c r="C28" s="158"/>
      <c r="D28" s="62" t="s">
        <v>185</v>
      </c>
      <c r="E28" s="171"/>
      <c r="F28" s="172"/>
      <c r="G28" s="172"/>
      <c r="H28" s="172"/>
      <c r="I28" s="172"/>
      <c r="J28" s="172"/>
      <c r="K28" s="172"/>
      <c r="L28" s="172">
        <f t="shared" si="1"/>
        <v>0</v>
      </c>
    </row>
    <row r="29" spans="2:12" x14ac:dyDescent="0.2">
      <c r="B29" s="61"/>
      <c r="C29" s="158"/>
      <c r="D29" s="62" t="s">
        <v>186</v>
      </c>
      <c r="E29" s="171"/>
      <c r="F29" s="172"/>
      <c r="G29" s="172"/>
      <c r="H29" s="172"/>
      <c r="I29" s="172"/>
      <c r="J29" s="172"/>
      <c r="K29" s="172"/>
      <c r="L29" s="172">
        <f t="shared" si="1"/>
        <v>0</v>
      </c>
    </row>
    <row r="30" spans="2:12" x14ac:dyDescent="0.2">
      <c r="B30" s="61"/>
      <c r="C30" s="310" t="s">
        <v>187</v>
      </c>
      <c r="D30" s="311"/>
      <c r="E30" s="174">
        <f>SUM(E31:E34)</f>
        <v>0</v>
      </c>
      <c r="F30" s="174"/>
      <c r="G30" s="175"/>
      <c r="H30" s="174"/>
      <c r="I30" s="174"/>
      <c r="J30" s="174"/>
      <c r="K30" s="174"/>
      <c r="L30" s="175">
        <f t="shared" si="1"/>
        <v>0</v>
      </c>
    </row>
    <row r="31" spans="2:12" x14ac:dyDescent="0.2">
      <c r="B31" s="61"/>
      <c r="C31" s="158"/>
      <c r="D31" s="62" t="s">
        <v>188</v>
      </c>
      <c r="E31" s="171"/>
      <c r="F31" s="172"/>
      <c r="G31" s="172"/>
      <c r="H31" s="172"/>
      <c r="I31" s="172"/>
      <c r="J31" s="172"/>
      <c r="K31" s="172"/>
      <c r="L31" s="172">
        <f t="shared" si="1"/>
        <v>0</v>
      </c>
    </row>
    <row r="32" spans="2:12" x14ac:dyDescent="0.2">
      <c r="B32" s="61"/>
      <c r="C32" s="158"/>
      <c r="D32" s="62" t="s">
        <v>189</v>
      </c>
      <c r="E32" s="171"/>
      <c r="F32" s="172"/>
      <c r="G32" s="172"/>
      <c r="H32" s="172"/>
      <c r="I32" s="172"/>
      <c r="J32" s="172"/>
      <c r="K32" s="172"/>
      <c r="L32" s="172">
        <f t="shared" si="1"/>
        <v>0</v>
      </c>
    </row>
    <row r="33" spans="1:13" x14ac:dyDescent="0.2">
      <c r="B33" s="61"/>
      <c r="C33" s="158"/>
      <c r="D33" s="62" t="s">
        <v>190</v>
      </c>
      <c r="E33" s="171"/>
      <c r="F33" s="172"/>
      <c r="G33" s="172"/>
      <c r="H33" s="172"/>
      <c r="I33" s="172"/>
      <c r="J33" s="172"/>
      <c r="K33" s="172"/>
      <c r="L33" s="172">
        <f t="shared" si="1"/>
        <v>0</v>
      </c>
    </row>
    <row r="34" spans="1:13" x14ac:dyDescent="0.2">
      <c r="B34" s="61"/>
      <c r="C34" s="158"/>
      <c r="D34" s="62" t="s">
        <v>191</v>
      </c>
      <c r="E34" s="171"/>
      <c r="F34" s="172"/>
      <c r="G34" s="172"/>
      <c r="H34" s="172"/>
      <c r="I34" s="172"/>
      <c r="J34" s="172"/>
      <c r="K34" s="172"/>
      <c r="L34" s="172">
        <f t="shared" si="1"/>
        <v>0</v>
      </c>
    </row>
    <row r="35" spans="1:13" x14ac:dyDescent="0.2">
      <c r="B35" s="61"/>
      <c r="C35" s="310" t="s">
        <v>192</v>
      </c>
      <c r="D35" s="311"/>
      <c r="E35" s="174">
        <f>SUM(E36)</f>
        <v>0</v>
      </c>
      <c r="F35" s="174"/>
      <c r="G35" s="175"/>
      <c r="H35" s="174"/>
      <c r="I35" s="174"/>
      <c r="J35" s="174"/>
      <c r="K35" s="174"/>
      <c r="L35" s="175">
        <f t="shared" si="1"/>
        <v>0</v>
      </c>
    </row>
    <row r="36" spans="1:13" x14ac:dyDescent="0.2">
      <c r="B36" s="61"/>
      <c r="C36" s="158"/>
      <c r="D36" s="62" t="s">
        <v>193</v>
      </c>
      <c r="E36" s="171"/>
      <c r="F36" s="172"/>
      <c r="G36" s="172"/>
      <c r="H36" s="172"/>
      <c r="I36" s="172"/>
      <c r="J36" s="172"/>
      <c r="K36" s="172"/>
      <c r="L36" s="172">
        <f t="shared" si="1"/>
        <v>0</v>
      </c>
    </row>
    <row r="37" spans="1:13" ht="15" customHeight="1" x14ac:dyDescent="0.2">
      <c r="B37" s="315" t="s">
        <v>194</v>
      </c>
      <c r="C37" s="296"/>
      <c r="D37" s="316"/>
      <c r="E37" s="171"/>
      <c r="F37" s="172"/>
      <c r="G37" s="172"/>
      <c r="H37" s="172"/>
      <c r="I37" s="172"/>
      <c r="J37" s="172"/>
      <c r="K37" s="172"/>
      <c r="L37" s="172">
        <f t="shared" si="1"/>
        <v>0</v>
      </c>
    </row>
    <row r="38" spans="1:13" ht="15" customHeight="1" x14ac:dyDescent="0.2">
      <c r="B38" s="315" t="s">
        <v>195</v>
      </c>
      <c r="C38" s="296"/>
      <c r="D38" s="316"/>
      <c r="E38" s="171"/>
      <c r="F38" s="172"/>
      <c r="G38" s="172"/>
      <c r="H38" s="172"/>
      <c r="I38" s="172"/>
      <c r="J38" s="172"/>
      <c r="K38" s="172"/>
      <c r="L38" s="172">
        <f t="shared" si="1"/>
        <v>0</v>
      </c>
    </row>
    <row r="39" spans="1:13" ht="15.75" customHeight="1" x14ac:dyDescent="0.2">
      <c r="B39" s="315" t="s">
        <v>196</v>
      </c>
      <c r="C39" s="296"/>
      <c r="D39" s="316"/>
      <c r="E39" s="171"/>
      <c r="F39" s="172"/>
      <c r="G39" s="172"/>
      <c r="H39" s="172"/>
      <c r="I39" s="172"/>
      <c r="J39" s="172"/>
      <c r="K39" s="172"/>
      <c r="L39" s="172">
        <f t="shared" si="1"/>
        <v>0</v>
      </c>
    </row>
    <row r="40" spans="1:13" x14ac:dyDescent="0.2">
      <c r="B40" s="176"/>
      <c r="C40" s="177"/>
      <c r="D40" s="178"/>
      <c r="E40" s="179"/>
      <c r="F40" s="180"/>
      <c r="G40" s="180"/>
      <c r="H40" s="180"/>
      <c r="I40" s="180"/>
      <c r="J40" s="180"/>
      <c r="K40" s="180"/>
      <c r="L40" s="180"/>
    </row>
    <row r="41" spans="1:13" s="43" customFormat="1" ht="16.5" customHeight="1" x14ac:dyDescent="0.2">
      <c r="A41" s="42"/>
      <c r="B41" s="92"/>
      <c r="C41" s="317" t="s">
        <v>58</v>
      </c>
      <c r="D41" s="318"/>
      <c r="E41" s="181">
        <f>+E11+E14+E23+E27+E30+E35+E37+E38+E39</f>
        <v>1</v>
      </c>
      <c r="F41" s="181">
        <f t="shared" ref="F41:L41" si="3">+F11+F14+F23+F27+F30+F35+F37+F38+F39</f>
        <v>5</v>
      </c>
      <c r="G41" s="181">
        <f t="shared" si="3"/>
        <v>6</v>
      </c>
      <c r="H41" s="181">
        <f t="shared" si="3"/>
        <v>6</v>
      </c>
      <c r="I41" s="181">
        <f t="shared" si="3"/>
        <v>5</v>
      </c>
      <c r="J41" s="181">
        <f t="shared" si="3"/>
        <v>4</v>
      </c>
      <c r="K41" s="181">
        <f t="shared" si="3"/>
        <v>4</v>
      </c>
      <c r="L41" s="181">
        <f t="shared" si="3"/>
        <v>1</v>
      </c>
      <c r="M41" s="42"/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B43" s="50" t="s">
        <v>36</v>
      </c>
      <c r="F43" s="1"/>
      <c r="G43" s="1"/>
      <c r="H43" s="1"/>
      <c r="I43" s="1"/>
      <c r="J43" s="1"/>
      <c r="K43" s="1"/>
      <c r="L43" s="1"/>
    </row>
    <row r="44" spans="1:13" x14ac:dyDescent="0.2">
      <c r="B44" s="50"/>
      <c r="F44" s="1"/>
      <c r="G44" s="1"/>
      <c r="H44" s="1"/>
      <c r="I44" s="1"/>
      <c r="J44" s="1"/>
      <c r="K44" s="1"/>
      <c r="L44" s="1"/>
    </row>
    <row r="45" spans="1:13" x14ac:dyDescent="0.2">
      <c r="B45" s="50"/>
      <c r="F45" s="1"/>
      <c r="G45" s="1"/>
      <c r="H45" s="1"/>
      <c r="I45" s="1"/>
      <c r="J45" s="1"/>
      <c r="K45" s="1"/>
      <c r="L45" s="1"/>
    </row>
    <row r="48" spans="1:13" x14ac:dyDescent="0.2">
      <c r="D48" s="53"/>
      <c r="G48" s="243"/>
      <c r="H48" s="243"/>
      <c r="I48" s="243"/>
      <c r="J48" s="243"/>
    </row>
    <row r="49" spans="4:12" x14ac:dyDescent="0.2">
      <c r="D49" s="54" t="s">
        <v>38</v>
      </c>
      <c r="G49" s="305" t="s">
        <v>39</v>
      </c>
      <c r="H49" s="305"/>
      <c r="I49" s="305"/>
      <c r="J49" s="305"/>
      <c r="K49" s="133"/>
      <c r="L49" s="133"/>
    </row>
    <row r="50" spans="4:12" x14ac:dyDescent="0.2">
      <c r="D50" s="54" t="s">
        <v>40</v>
      </c>
      <c r="G50" s="305" t="s">
        <v>165</v>
      </c>
      <c r="H50" s="305"/>
      <c r="I50" s="305"/>
      <c r="J50" s="305"/>
      <c r="K50" s="133"/>
      <c r="L50" s="133"/>
    </row>
  </sheetData>
  <mergeCells count="21">
    <mergeCell ref="G49:J49"/>
    <mergeCell ref="G50:J50"/>
    <mergeCell ref="C35:D35"/>
    <mergeCell ref="B37:D37"/>
    <mergeCell ref="B38:D38"/>
    <mergeCell ref="B39:D39"/>
    <mergeCell ref="C41:D41"/>
    <mergeCell ref="G48:J48"/>
    <mergeCell ref="C30:D30"/>
    <mergeCell ref="B1:L1"/>
    <mergeCell ref="B2:L2"/>
    <mergeCell ref="B3:L3"/>
    <mergeCell ref="E5:H5"/>
    <mergeCell ref="B7:D9"/>
    <mergeCell ref="E7:K7"/>
    <mergeCell ref="L7:L8"/>
    <mergeCell ref="B10:D10"/>
    <mergeCell ref="C11:D11"/>
    <mergeCell ref="C14:D14"/>
    <mergeCell ref="C23:D23"/>
    <mergeCell ref="C27:D2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&amp;R1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EAI</vt:lpstr>
      <vt:lpstr>CAdmon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usuario</cp:lastModifiedBy>
  <cp:lastPrinted>2016-04-14T17:43:01Z</cp:lastPrinted>
  <dcterms:created xsi:type="dcterms:W3CDTF">2016-04-13T18:20:29Z</dcterms:created>
  <dcterms:modified xsi:type="dcterms:W3CDTF">2017-07-04T20:59:19Z</dcterms:modified>
</cp:coreProperties>
</file>