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4T\"/>
    </mc:Choice>
  </mc:AlternateContent>
  <bookViews>
    <workbookView xWindow="0" yWindow="0" windowWidth="20490" windowHeight="7155"/>
  </bookViews>
  <sheets>
    <sheet name="EAA" sheetId="1" r:id="rId1"/>
  </sheets>
  <externalReferences>
    <externalReference r:id="rId2"/>
  </externalReferences>
  <definedNames>
    <definedName name="A_IMPRESIÓN_IM">#REF!</definedName>
    <definedName name="_xlnm.Print_Area" localSheetId="0">EAA!$A$1:$I$44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G31" i="1"/>
  <c r="H31" i="1" s="1"/>
  <c r="D31" i="1"/>
  <c r="D30" i="1"/>
  <c r="G30" i="1" s="1"/>
  <c r="H30" i="1" s="1"/>
  <c r="G29" i="1"/>
  <c r="H29" i="1" s="1"/>
  <c r="D29" i="1"/>
  <c r="D28" i="1"/>
  <c r="G28" i="1" s="1"/>
  <c r="H28" i="1" s="1"/>
  <c r="G27" i="1"/>
  <c r="H27" i="1" s="1"/>
  <c r="D27" i="1"/>
  <c r="D26" i="1"/>
  <c r="D24" i="1" s="1"/>
  <c r="G24" i="1" s="1"/>
  <c r="H24" i="1" s="1"/>
  <c r="F24" i="1"/>
  <c r="E24" i="1"/>
  <c r="K22" i="1"/>
  <c r="G22" i="1"/>
  <c r="H22" i="1" s="1"/>
  <c r="D22" i="1"/>
  <c r="K21" i="1"/>
  <c r="G21" i="1"/>
  <c r="D21" i="1"/>
  <c r="H21" i="1" s="1"/>
  <c r="K20" i="1"/>
  <c r="G20" i="1"/>
  <c r="H20" i="1" s="1"/>
  <c r="D20" i="1"/>
  <c r="K19" i="1"/>
  <c r="G19" i="1"/>
  <c r="H19" i="1" s="1"/>
  <c r="D19" i="1"/>
  <c r="K18" i="1"/>
  <c r="G18" i="1"/>
  <c r="H18" i="1" s="1"/>
  <c r="D18" i="1"/>
  <c r="K17" i="1"/>
  <c r="G17" i="1"/>
  <c r="H17" i="1" s="1"/>
  <c r="D17" i="1"/>
  <c r="K16" i="1"/>
  <c r="G16" i="1"/>
  <c r="H16" i="1" s="1"/>
  <c r="D16" i="1"/>
  <c r="F14" i="1"/>
  <c r="F12" i="1" s="1"/>
  <c r="E14" i="1"/>
  <c r="D14" i="1"/>
  <c r="G14" i="1" s="1"/>
  <c r="H14" i="1" s="1"/>
  <c r="E12" i="1"/>
  <c r="K34" i="1" l="1"/>
  <c r="H34" i="1"/>
  <c r="D12" i="1"/>
  <c r="G12" i="1" s="1"/>
  <c r="H12" i="1" s="1"/>
  <c r="G26" i="1"/>
  <c r="H26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<sst xmlns="http://schemas.openxmlformats.org/spreadsheetml/2006/main" count="39" uniqueCount="38">
  <si>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</si>
  <si>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31 de Diciembre del 2016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</si>
  <si>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</si>
  <si>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</si>
  <si>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</si>
  <si>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</si>
  <si>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</si>
  <si>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</si>
  <si>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</si>
  <si>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</si>
  <si>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</si>
  <si>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</si>
  <si>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(4+1)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</si>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</sst>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6/E.FIN.%20DICIEMBRE/E.FIN.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Ayudas"/>
      <sheetName val="Hoja1"/>
    </sheetNames>
    <sheetDataSet>
      <sheetData sheetId="0"/>
      <sheetData sheetId="1"/>
      <sheetData sheetId="2"/>
      <sheetData sheetId="3">
        <row r="16">
          <cell r="D16">
            <v>23777981.48</v>
          </cell>
          <cell r="E16">
            <v>35770118.840000004</v>
          </cell>
        </row>
        <row r="17">
          <cell r="D17">
            <v>1780644.43</v>
          </cell>
          <cell r="E17">
            <v>2958185.61</v>
          </cell>
        </row>
        <row r="18">
          <cell r="D18">
            <v>500688.8</v>
          </cell>
          <cell r="E18">
            <v>2010635.67</v>
          </cell>
        </row>
        <row r="19">
          <cell r="D19">
            <v>0</v>
          </cell>
          <cell r="E19">
            <v>154.11000000000001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96802481.900000006</v>
          </cell>
        </row>
        <row r="32">
          <cell r="E32">
            <v>82598226.959999993</v>
          </cell>
        </row>
        <row r="33">
          <cell r="E33">
            <v>0</v>
          </cell>
        </row>
        <row r="34">
          <cell r="E34">
            <v>-48809866.990000002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Normal="100" workbookViewId="0">
      <selection activeCell="G32" sqref="G32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171366486.10000002</v>
      </c>
      <c r="E12" s="31">
        <f>+E14+E24</f>
        <v>279316978.78999996</v>
      </c>
      <c r="F12" s="31">
        <f>+F14+F24</f>
        <v>300003703.60000008</v>
      </c>
      <c r="G12" s="31">
        <f>+D12+E12-F12</f>
        <v>150679761.2899999</v>
      </c>
      <c r="H12" s="31">
        <f>+G12-D12</f>
        <v>-20686724.810000122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40775644.230000004</v>
      </c>
      <c r="E14" s="36">
        <f>SUM(E16:E22)</f>
        <v>263393934.10999998</v>
      </c>
      <c r="F14" s="36">
        <f>SUM(F16:F22)</f>
        <v>278073713.63000005</v>
      </c>
      <c r="G14" s="31">
        <f>+D14+E14-F14</f>
        <v>26095864.709999919</v>
      </c>
      <c r="H14" s="36">
        <f>+G14-D14</f>
        <v>-14679779.520000085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2"/>
      <c r="F15" s="42"/>
      <c r="G15" s="41"/>
      <c r="H15" s="41"/>
      <c r="I15" s="43"/>
      <c r="J15" s="5"/>
      <c r="K15" s="38"/>
    </row>
    <row r="16" spans="1:11" s="6" customFormat="1" ht="19.5" customHeight="1" x14ac:dyDescent="0.2">
      <c r="A16" s="39"/>
      <c r="B16" s="44" t="s">
        <v>15</v>
      </c>
      <c r="C16" s="44"/>
      <c r="D16" s="42">
        <f>+[1]ESF!E16</f>
        <v>35770118.840000004</v>
      </c>
      <c r="E16" s="45">
        <v>151469837.09</v>
      </c>
      <c r="F16" s="45">
        <v>163461974.44999999</v>
      </c>
      <c r="G16" s="45">
        <f>+D16+E16-F16</f>
        <v>23777981.480000019</v>
      </c>
      <c r="H16" s="45">
        <f>G16-D16</f>
        <v>-11992137.359999985</v>
      </c>
      <c r="I16" s="43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4" t="s">
        <v>16</v>
      </c>
      <c r="C17" s="44"/>
      <c r="D17" s="42">
        <f>+[1]ESF!E17</f>
        <v>2958185.61</v>
      </c>
      <c r="E17" s="45">
        <v>106775222.55</v>
      </c>
      <c r="F17" s="45">
        <v>107952763.73</v>
      </c>
      <c r="G17" s="45">
        <f>+D17+E17-F17</f>
        <v>1780644.4299999923</v>
      </c>
      <c r="H17" s="45">
        <f>G17-D17</f>
        <v>-1177541.1800000076</v>
      </c>
      <c r="I17" s="43"/>
      <c r="J17" s="5"/>
      <c r="K17" s="38" t="str">
        <f>IF(G17=[1]ESF!D17," ","Error")</f>
        <v>Error</v>
      </c>
    </row>
    <row r="18" spans="1:14" s="6" customFormat="1" ht="19.5" customHeight="1" x14ac:dyDescent="0.2">
      <c r="A18" s="39"/>
      <c r="B18" s="44" t="s">
        <v>17</v>
      </c>
      <c r="C18" s="44"/>
      <c r="D18" s="42">
        <f>+[1]ESF!E18</f>
        <v>2010635.67</v>
      </c>
      <c r="E18" s="45">
        <v>5135735.04</v>
      </c>
      <c r="F18" s="45">
        <v>6645681.9100000001</v>
      </c>
      <c r="G18" s="45">
        <f>+D18+E18-F18</f>
        <v>500688.79999999981</v>
      </c>
      <c r="H18" s="45">
        <f>G18-D18</f>
        <v>-1509946.87</v>
      </c>
      <c r="I18" s="43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4" t="s">
        <v>18</v>
      </c>
      <c r="C19" s="44"/>
      <c r="D19" s="42">
        <f>+[1]ESF!E19</f>
        <v>154.11000000000001</v>
      </c>
      <c r="E19" s="45">
        <v>7.0000000000000007E-2</v>
      </c>
      <c r="F19" s="45">
        <v>154.18</v>
      </c>
      <c r="G19" s="45">
        <f>+D19+E19-F19</f>
        <v>0</v>
      </c>
      <c r="H19" s="45">
        <f>+G19-D19</f>
        <v>-154.11000000000001</v>
      </c>
      <c r="I19" s="43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4" t="s">
        <v>20</v>
      </c>
      <c r="C20" s="44"/>
      <c r="D20" s="42">
        <f>+[1]ESF!E20</f>
        <v>0</v>
      </c>
      <c r="E20" s="42">
        <v>0</v>
      </c>
      <c r="F20" s="42">
        <v>0</v>
      </c>
      <c r="G20" s="45">
        <f t="shared" ref="G20" si="0">+D20+E20+F20</f>
        <v>0</v>
      </c>
      <c r="H20" s="45">
        <f>+G20+D20</f>
        <v>0</v>
      </c>
      <c r="I20" s="43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4" t="s">
        <v>21</v>
      </c>
      <c r="C21" s="44"/>
      <c r="D21" s="42">
        <f>+[1]ESF!E21</f>
        <v>0</v>
      </c>
      <c r="E21" s="42">
        <v>13139.36</v>
      </c>
      <c r="F21" s="42">
        <v>13139.36</v>
      </c>
      <c r="G21" s="45">
        <f>+D21+E21-F21</f>
        <v>0</v>
      </c>
      <c r="H21" s="45">
        <f>D21+E21-F21</f>
        <v>0</v>
      </c>
      <c r="I21" s="43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4" t="s">
        <v>22</v>
      </c>
      <c r="C22" s="44"/>
      <c r="D22" s="42">
        <f>+[1]ESF!E22</f>
        <v>36550</v>
      </c>
      <c r="E22" s="42">
        <v>0</v>
      </c>
      <c r="F22" s="42">
        <v>0</v>
      </c>
      <c r="G22" s="45">
        <f>+D22+E22+F22</f>
        <v>36550</v>
      </c>
      <c r="H22" s="45">
        <f>+G22-D22</f>
        <v>0</v>
      </c>
      <c r="I22" s="43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3"/>
      <c r="K23" s="38"/>
    </row>
    <row r="24" spans="1:14" x14ac:dyDescent="0.2">
      <c r="A24" s="34"/>
      <c r="B24" s="35" t="s">
        <v>23</v>
      </c>
      <c r="C24" s="35"/>
      <c r="D24" s="36">
        <f>SUM(D26:D34)</f>
        <v>130590841.87</v>
      </c>
      <c r="E24" s="36">
        <f>SUM(E26:E34)</f>
        <v>15923044.68</v>
      </c>
      <c r="F24" s="36">
        <f>SUM(F26:F34)</f>
        <v>21929989.970000003</v>
      </c>
      <c r="G24" s="36">
        <f>+D24+E24-F24</f>
        <v>124583896.58000001</v>
      </c>
      <c r="H24" s="36">
        <f>+G24-D24</f>
        <v>-6006945.2899999917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3"/>
      <c r="K25" s="38"/>
    </row>
    <row r="26" spans="1:14" ht="19.5" customHeight="1" x14ac:dyDescent="0.2">
      <c r="A26" s="39"/>
      <c r="B26" s="44" t="s">
        <v>24</v>
      </c>
      <c r="C26" s="44"/>
      <c r="D26" s="42">
        <f>+[1]ESF!E29</f>
        <v>0</v>
      </c>
      <c r="E26" s="42">
        <v>0</v>
      </c>
      <c r="F26" s="42">
        <v>0</v>
      </c>
      <c r="G26" s="45">
        <f>+D26+E26+F26</f>
        <v>0</v>
      </c>
      <c r="H26" s="45">
        <f>+G26+D26</f>
        <v>0</v>
      </c>
      <c r="I26" s="43"/>
      <c r="K26" s="38"/>
    </row>
    <row r="27" spans="1:14" ht="19.5" customHeight="1" x14ac:dyDescent="0.2">
      <c r="A27" s="39"/>
      <c r="B27" s="44" t="s">
        <v>25</v>
      </c>
      <c r="C27" s="44"/>
      <c r="D27" s="42">
        <f>+[1]ESF!E30</f>
        <v>0</v>
      </c>
      <c r="E27" s="42">
        <v>0</v>
      </c>
      <c r="F27" s="42">
        <v>0</v>
      </c>
      <c r="G27" s="45">
        <f>+D27+E27+F27</f>
        <v>0</v>
      </c>
      <c r="H27" s="45">
        <f>+G27-D27</f>
        <v>0</v>
      </c>
      <c r="I27" s="43"/>
      <c r="K27" s="38"/>
    </row>
    <row r="28" spans="1:14" ht="19.5" customHeight="1" x14ac:dyDescent="0.2">
      <c r="A28" s="39"/>
      <c r="B28" s="44" t="s">
        <v>26</v>
      </c>
      <c r="C28" s="44"/>
      <c r="D28" s="42">
        <f>+[1]ESF!E31</f>
        <v>96802481.900000006</v>
      </c>
      <c r="E28" s="45">
        <v>836240.25</v>
      </c>
      <c r="F28" s="45">
        <v>0</v>
      </c>
      <c r="G28" s="45">
        <f>+D28+E28+F28</f>
        <v>97638722.150000006</v>
      </c>
      <c r="H28" s="45">
        <f>+G28-D28</f>
        <v>836240.25</v>
      </c>
      <c r="I28" s="43"/>
      <c r="K28" s="38"/>
    </row>
    <row r="29" spans="1:14" ht="19.5" customHeight="1" x14ac:dyDescent="0.2">
      <c r="A29" s="39"/>
      <c r="B29" s="44" t="s">
        <v>27</v>
      </c>
      <c r="C29" s="44"/>
      <c r="D29" s="42">
        <f>+[1]ESF!E32</f>
        <v>82598226.959999993</v>
      </c>
      <c r="E29" s="45">
        <v>14093519.279999999</v>
      </c>
      <c r="F29" s="45">
        <v>2524660.0499999998</v>
      </c>
      <c r="G29" s="45">
        <f>+D29+E29-F29</f>
        <v>94167086.189999998</v>
      </c>
      <c r="H29" s="45">
        <f>+G29-D29</f>
        <v>11568859.230000004</v>
      </c>
      <c r="I29" s="43"/>
      <c r="K29" s="38"/>
    </row>
    <row r="30" spans="1:14" ht="19.5" customHeight="1" x14ac:dyDescent="0.2">
      <c r="A30" s="39"/>
      <c r="B30" s="44" t="s">
        <v>28</v>
      </c>
      <c r="C30" s="44"/>
      <c r="D30" s="42">
        <f>+[1]ESF!E33</f>
        <v>0</v>
      </c>
      <c r="E30" s="42">
        <v>0</v>
      </c>
      <c r="F30" s="42">
        <v>0</v>
      </c>
      <c r="G30" s="45">
        <f>+D30+E30+F30</f>
        <v>0</v>
      </c>
      <c r="H30" s="45">
        <f>+G30+D30</f>
        <v>0</v>
      </c>
      <c r="I30" s="43"/>
      <c r="K30" s="38"/>
    </row>
    <row r="31" spans="1:14" ht="19.5" customHeight="1" x14ac:dyDescent="0.2">
      <c r="A31" s="39"/>
      <c r="B31" s="44" t="s">
        <v>29</v>
      </c>
      <c r="C31" s="44"/>
      <c r="D31" s="42">
        <f>+[1]ESF!E34</f>
        <v>-48809866.990000002</v>
      </c>
      <c r="E31" s="45">
        <v>993285.15</v>
      </c>
      <c r="F31" s="45">
        <v>19405329.920000002</v>
      </c>
      <c r="G31" s="45">
        <f>+D31+E31-F31</f>
        <v>-67221911.760000005</v>
      </c>
      <c r="H31" s="45">
        <f>+G31-D31</f>
        <v>-18412044.770000003</v>
      </c>
      <c r="I31" s="43"/>
      <c r="K31" s="38"/>
    </row>
    <row r="32" spans="1:14" ht="19.5" customHeight="1" x14ac:dyDescent="0.2">
      <c r="A32" s="39"/>
      <c r="B32" s="44" t="s">
        <v>30</v>
      </c>
      <c r="C32" s="44"/>
      <c r="D32" s="42">
        <f>+[1]ESF!E35</f>
        <v>0</v>
      </c>
      <c r="E32" s="42">
        <v>0</v>
      </c>
      <c r="F32" s="42">
        <v>0</v>
      </c>
      <c r="G32" s="45">
        <f>+D32+E32+F32</f>
        <v>0</v>
      </c>
      <c r="H32" s="45">
        <f>+G32+D32</f>
        <v>0</v>
      </c>
      <c r="I32" s="43"/>
      <c r="K32" s="38"/>
    </row>
    <row r="33" spans="1:17" ht="19.5" customHeight="1" x14ac:dyDescent="0.2">
      <c r="A33" s="39"/>
      <c r="B33" s="44" t="s">
        <v>31</v>
      </c>
      <c r="C33" s="44"/>
      <c r="D33" s="42">
        <f>+[1]ESF!E36</f>
        <v>0</v>
      </c>
      <c r="E33" s="42">
        <v>0</v>
      </c>
      <c r="F33" s="42">
        <v>0</v>
      </c>
      <c r="G33" s="45">
        <f>+D33+E33+F33</f>
        <v>0</v>
      </c>
      <c r="H33" s="45">
        <f>+G33+D33</f>
        <v>0</v>
      </c>
      <c r="I33" s="43"/>
      <c r="K33" s="38"/>
    </row>
    <row r="34" spans="1:17" ht="19.5" customHeight="1" x14ac:dyDescent="0.2">
      <c r="A34" s="39"/>
      <c r="B34" s="44" t="s">
        <v>32</v>
      </c>
      <c r="C34" s="44"/>
      <c r="D34" s="42">
        <f>+[1]ESF!E37</f>
        <v>0</v>
      </c>
      <c r="E34" s="42">
        <v>0</v>
      </c>
      <c r="F34" s="42">
        <v>0</v>
      </c>
      <c r="G34" s="45">
        <f>+D34+E34+F34</f>
        <v>0</v>
      </c>
      <c r="H34" s="45">
        <f>+G34+D34</f>
        <v>0</v>
      </c>
      <c r="I34" s="43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3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1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5"/>
      <c r="H41" s="66"/>
      <c r="I41" s="67"/>
      <c r="J41" s="6"/>
      <c r="P41" s="6"/>
      <c r="Q41" s="6"/>
    </row>
    <row r="42" spans="1:17" ht="27.75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1"/>
      <c r="I42" s="67"/>
      <c r="J42" s="6"/>
      <c r="P42" s="6"/>
      <c r="Q42" s="6"/>
    </row>
    <row r="43" spans="1:17" x14ac:dyDescent="0.2">
      <c r="B43" s="6"/>
      <c r="C43" s="6"/>
      <c r="D43" s="72"/>
      <c r="E43" s="6"/>
      <c r="F43" s="6"/>
      <c r="G43" s="6"/>
    </row>
    <row r="44" spans="1:17" x14ac:dyDescent="0.2">
      <c r="B44" s="6"/>
      <c r="C44" s="6"/>
      <c r="D44" s="72"/>
      <c r="E44" s="6"/>
      <c r="F44" s="6"/>
      <c r="G44" s="6"/>
    </row>
  </sheetData>
  <sheetProtection formatCells="0" selectLockedCells="1"/>
  <mergeCells count="36">
    <mergeCell ref="B38:H38"/>
    <mergeCell ref="B40:C40"/>
    <mergeCell ref="B41:C41"/>
    <mergeCell ref="E41:G41"/>
    <mergeCell ref="B42:C42"/>
    <mergeCell ref="E42:G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2017-07-06T18:43:34Z</dcterms:created>
  <dcterms:modified xsi:type="dcterms:W3CDTF">2017-07-06T18:43:58Z</dcterms:modified>
</cp:coreProperties>
</file>